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7515" windowHeight="5640" tabRatio="602" firstSheet="13" activeTab="12"/>
  </bookViews>
  <sheets>
    <sheet name="2019 год свод" sheetId="1" r:id="rId1"/>
    <sheet name="2019 год ясли" sheetId="2" r:id="rId2"/>
    <sheet name="2019 год сад" sheetId="3" r:id="rId3"/>
    <sheet name="2019 год свод (2)" sheetId="4" r:id="rId4"/>
    <sheet name="2019 год ясли (2)" sheetId="5" r:id="rId5"/>
    <sheet name="2019 год сад (2)" sheetId="6" r:id="rId6"/>
    <sheet name="2019 год свод (3)" sheetId="7" r:id="rId7"/>
    <sheet name="2019 год ясли (3)" sheetId="8" r:id="rId8"/>
    <sheet name="2019 год сад (3)" sheetId="9" r:id="rId9"/>
    <sheet name="2019 год свод (4)" sheetId="10" r:id="rId10"/>
    <sheet name="2019 год ясли (4)" sheetId="11" r:id="rId11"/>
    <sheet name="2019 год сад (4)" sheetId="12" r:id="rId12"/>
    <sheet name="2019 год свод (5)" sheetId="13" r:id="rId13"/>
    <sheet name="2019 год ясли (5)" sheetId="14" r:id="rId14"/>
    <sheet name="2019 год сад (5)" sheetId="15" r:id="rId15"/>
    <sheet name="2019 год свод (6)" sheetId="16" r:id="rId16"/>
    <sheet name="2019 год ясли (6)" sheetId="17" r:id="rId17"/>
    <sheet name="2019 год сад (6)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<sst xmlns="http://schemas.openxmlformats.org/spreadsheetml/2006/main" count="3522" uniqueCount="179">
  <si>
    <t>№ п/п</t>
  </si>
  <si>
    <t>Хлеб пшеничный</t>
  </si>
  <si>
    <t>кг</t>
  </si>
  <si>
    <t>Мука пшеничная</t>
  </si>
  <si>
    <t>Макаронные изделия</t>
  </si>
  <si>
    <t>Рис</t>
  </si>
  <si>
    <t>Пшено</t>
  </si>
  <si>
    <t>Манная крупа</t>
  </si>
  <si>
    <t>Перловая крупа</t>
  </si>
  <si>
    <t>Ячневая крупа</t>
  </si>
  <si>
    <t>Гречневая крупа</t>
  </si>
  <si>
    <t>Геркулес</t>
  </si>
  <si>
    <t>Пшеничная крупа</t>
  </si>
  <si>
    <t xml:space="preserve">Фасоль </t>
  </si>
  <si>
    <t>Овощи разные, в том числе:</t>
  </si>
  <si>
    <t>шт</t>
  </si>
  <si>
    <t>Сахар песок</t>
  </si>
  <si>
    <t>Масло растительное</t>
  </si>
  <si>
    <t>Кефир</t>
  </si>
  <si>
    <t xml:space="preserve">Творог </t>
  </si>
  <si>
    <t>Сметана</t>
  </si>
  <si>
    <t>Сыр</t>
  </si>
  <si>
    <t xml:space="preserve">Чай  </t>
  </si>
  <si>
    <t>Соль пищевая</t>
  </si>
  <si>
    <t>Дрожжи хлебные</t>
  </si>
  <si>
    <t>Кисель</t>
  </si>
  <si>
    <t>Напиток какао (0,375кг)</t>
  </si>
  <si>
    <t>Аскорбиновая кислота СУБС</t>
  </si>
  <si>
    <t>литр</t>
  </si>
  <si>
    <t xml:space="preserve">Сок натуральный,тетрапак 1 литр </t>
  </si>
  <si>
    <t>Итого</t>
  </si>
  <si>
    <t>Наименование продуктов</t>
  </si>
  <si>
    <t>Ед.изм.</t>
  </si>
  <si>
    <t>Цена</t>
  </si>
  <si>
    <t>Факт. норма в граммах дети</t>
  </si>
  <si>
    <t>Норма в граммах на сотрудников</t>
  </si>
  <si>
    <t>Объем потребности(кол-во)</t>
  </si>
  <si>
    <t>Объем месяц (дети)</t>
  </si>
  <si>
    <t>Объем квартал (дети)</t>
  </si>
  <si>
    <t>Объем кв-л сотрудники</t>
  </si>
  <si>
    <t>Сумма сотрудники год</t>
  </si>
  <si>
    <t>Сумма дети год</t>
  </si>
  <si>
    <t xml:space="preserve">Картофель </t>
  </si>
  <si>
    <t xml:space="preserve">Капуста  </t>
  </si>
  <si>
    <t xml:space="preserve">Морковь </t>
  </si>
  <si>
    <t xml:space="preserve">Свекла </t>
  </si>
  <si>
    <t xml:space="preserve">Лук репчатый </t>
  </si>
  <si>
    <t>Сухофрукты</t>
  </si>
  <si>
    <t xml:space="preserve">Яйцо </t>
  </si>
  <si>
    <t>Всего дети + сотрудники</t>
  </si>
  <si>
    <t>Объем год</t>
  </si>
  <si>
    <t>Сумма год</t>
  </si>
  <si>
    <t>1/5 раз в неделю</t>
  </si>
  <si>
    <t>Яблоки</t>
  </si>
  <si>
    <t>10г 1 раз в неделю</t>
  </si>
  <si>
    <t>Кол-во дней (дети)</t>
  </si>
  <si>
    <t>ГККП "Ясли-сад № 16 "Таңшолпан" акимата г. Темиртау отдела образования г. Темиртау"</t>
  </si>
  <si>
    <t>Хлеб ржаной</t>
  </si>
  <si>
    <t>Бананы</t>
  </si>
  <si>
    <t>25г 1 раз в неделю</t>
  </si>
  <si>
    <t>40г 1 раз в неделю</t>
  </si>
  <si>
    <t>Икра кабачковая 460г</t>
  </si>
  <si>
    <t>Руководитель ГККП "Ясли-сад № 16 "Таңшолпан" акимата г. Темиртау отдела образования г. Темиртау"</t>
  </si>
  <si>
    <t>Кукурузная крупа</t>
  </si>
  <si>
    <t>Огурцы консервированные 2-х л (нетто 1,2кг)</t>
  </si>
  <si>
    <t>Печень</t>
  </si>
  <si>
    <t>Молоко 6 %</t>
  </si>
  <si>
    <t xml:space="preserve">Объем  год            (дети) </t>
  </si>
  <si>
    <t>Объем  сотрудники год</t>
  </si>
  <si>
    <t xml:space="preserve">Чеснок </t>
  </si>
  <si>
    <t>Болгарский перец (июль-сентябрь)</t>
  </si>
  <si>
    <t>Баклажан (июль-сентябрь)</t>
  </si>
  <si>
    <t>36г 3 раза в неделю</t>
  </si>
  <si>
    <t>100г 1 раза в неделю</t>
  </si>
  <si>
    <t>58г 1 раз в неделю</t>
  </si>
  <si>
    <t>150г 1 раз в неделю</t>
  </si>
  <si>
    <t>Сгущенное молоко (380г), цельное</t>
  </si>
  <si>
    <t>200г 3 раза в месяц</t>
  </si>
  <si>
    <t>Мясо говядина</t>
  </si>
  <si>
    <t>3 раза в неделю по 50 г.</t>
  </si>
  <si>
    <t>53г 1 раз в 2 недели</t>
  </si>
  <si>
    <t>Сосиски</t>
  </si>
  <si>
    <t>Колбаса</t>
  </si>
  <si>
    <t>по 33 г 1 раз в 2 недели</t>
  </si>
  <si>
    <t xml:space="preserve"> по 0,7г 2 раза в неделю</t>
  </si>
  <si>
    <t>по 5г 3 раза в неделю</t>
  </si>
  <si>
    <t>Говядина тушённая (0,325)</t>
  </si>
  <si>
    <t>Изюм</t>
  </si>
  <si>
    <t>Лавровый лист (10г)</t>
  </si>
  <si>
    <t xml:space="preserve"> на 1 неделю одна пачка</t>
  </si>
  <si>
    <t>пачка</t>
  </si>
  <si>
    <t>Диетсестра:_____________________Алдашова М.С.</t>
  </si>
  <si>
    <t>Сырок творожный</t>
  </si>
  <si>
    <t>Ванилин 1г</t>
  </si>
  <si>
    <t>Общая сумма сотрудники: 60 тенге х 228 дней х 50 человек = 684 000,00 тенге</t>
  </si>
  <si>
    <t>Томат-паста (950 гр)</t>
  </si>
  <si>
    <t>Масло сливочное с растит. Добавками фасов. по 0,2кг</t>
  </si>
  <si>
    <t>Мясо куриное (окорочка)</t>
  </si>
  <si>
    <t>30г 2 раза в месяц</t>
  </si>
  <si>
    <t>Кукуруза консервированная (400г)</t>
  </si>
  <si>
    <t>по 30г 2 раза в месяц</t>
  </si>
  <si>
    <t>Огурцы (июнь-октябрь)</t>
  </si>
  <si>
    <t>Помидоры (июнь-октябрь)</t>
  </si>
  <si>
    <t>Дусмагамбетова Ю.И.</t>
  </si>
  <si>
    <t>Общая сумма по плану на 12 месяцев дети (2 ясельных группы): 382 тенге х 198 дней х 40 детей = 3 025 440,00 тенге</t>
  </si>
  <si>
    <t xml:space="preserve"> Плановое количество детей 40 (198 дней). </t>
  </si>
  <si>
    <t>150г 3 раза в месяц</t>
  </si>
  <si>
    <t>30г 2 раза в неделю</t>
  </si>
  <si>
    <t>по 30 г 2 раза в  месяц</t>
  </si>
  <si>
    <t>по 15г 1 раз за 2 недели</t>
  </si>
  <si>
    <t>по 40г 1 раз в две недели</t>
  </si>
  <si>
    <t>по 30 г 2 раза в месяц</t>
  </si>
  <si>
    <t>1г 1 раз в неделю</t>
  </si>
  <si>
    <t>в неделю 2 г.</t>
  </si>
  <si>
    <t xml:space="preserve"> 80г 1 раз в неделю</t>
  </si>
  <si>
    <t xml:space="preserve"> 100г 2 раза в  месяц</t>
  </si>
  <si>
    <t>30г 1раз в месяц</t>
  </si>
  <si>
    <t>по 15г 1 раз в неделю</t>
  </si>
  <si>
    <t>6г 1 раз в неделю</t>
  </si>
  <si>
    <t>в неделю 6 г.</t>
  </si>
  <si>
    <t>30 г 1раз в 2 месяца</t>
  </si>
  <si>
    <t>Повидло</t>
  </si>
  <si>
    <t>Горох</t>
  </si>
  <si>
    <t>Кукуруза консервированная (400гр)</t>
  </si>
  <si>
    <t>Зеленый горошек (400гр)</t>
  </si>
  <si>
    <t>потребность в месяцах на 2018</t>
  </si>
  <si>
    <t>Объем месяц сотрудники</t>
  </si>
  <si>
    <t>5 раз в неделю по 30 г.</t>
  </si>
  <si>
    <t>Общая сумма по плану на 12 месяцев дети (сад) : 472 тенге х 198 дней х 300 детей = 28 036 800,00 тенге</t>
  </si>
  <si>
    <t>11мес</t>
  </si>
  <si>
    <t xml:space="preserve"> Плановое количество детей 300 (198 дней). Сотрудников 50 человек (228 раб.деней).</t>
  </si>
  <si>
    <t xml:space="preserve">Бананы </t>
  </si>
  <si>
    <t xml:space="preserve">100г 3 раза в месяц </t>
  </si>
  <si>
    <t xml:space="preserve">100г 1 раза в месяц </t>
  </si>
  <si>
    <t>Рыба свежемороженная (сельдь)</t>
  </si>
  <si>
    <t>100г 1 раз в неделю</t>
  </si>
  <si>
    <t>3 раза в неделю по 40 г.</t>
  </si>
  <si>
    <t xml:space="preserve">Экономист:   ________________Мананникова Е.А.                                       </t>
  </si>
  <si>
    <t xml:space="preserve"> Плановое количество детей 340 (198 дней). Сотрудников 50 человек (228 раб.дней).</t>
  </si>
  <si>
    <t>Номенклатура потребности продуктов питания на 2019 год.</t>
  </si>
  <si>
    <t>Номенклатура потребности продуктов питания на 2019 год. Ясли</t>
  </si>
  <si>
    <t>25г 3 раза в неделю</t>
  </si>
  <si>
    <t>50г 1 раз в неделю</t>
  </si>
  <si>
    <t>шт.</t>
  </si>
  <si>
    <t>Масло сливочное 72,5% жирности (без растительных добавок) фасов.- сливки пастеризованные</t>
  </si>
  <si>
    <t>Молоко пакетированное 2,5%, 0,5 л.</t>
  </si>
  <si>
    <t xml:space="preserve"> 70г 1 раз в неделю</t>
  </si>
  <si>
    <t>50г 1 раз в 2 недели</t>
  </si>
  <si>
    <t>Рыба свежемороженная (горбуша) без головы</t>
  </si>
  <si>
    <t>по 30 г 1 раз в 2 недели</t>
  </si>
  <si>
    <t xml:space="preserve"> по 0,01г 2 раза в неделю</t>
  </si>
  <si>
    <t>Печенье "Рахат"</t>
  </si>
  <si>
    <t>по 3г 1 раза в неделю</t>
  </si>
  <si>
    <t xml:space="preserve"> на месяц одна пачка</t>
  </si>
  <si>
    <t>Зеленый горошек (400г)</t>
  </si>
  <si>
    <t>100г 2 раз в неделю</t>
  </si>
  <si>
    <t>Общая сумма по плану дети (всего) на 2019 год = 31 062 240,00тенге</t>
  </si>
  <si>
    <t>Всего общая сумма продуктов по плану на 2019 год = 31 746 240,00тенге.</t>
  </si>
  <si>
    <t>Номенклатура потребности продуктов питания на 2019 год с изменениями по состоянию на 29.05.2019 года</t>
  </si>
  <si>
    <t>Номенклатура потребности продуктов питания на 2019 год. Ясли с изменениями по состоянию на 29.05.2019 года</t>
  </si>
  <si>
    <t>Номенклатура потребности продуктов питания на 2019 год c изменениями по состоянию на 29.05.2019 года</t>
  </si>
  <si>
    <t>Номенклатура потребности продуктов питания на 2019 год c изменениями по состоянию на 16.07.2019 года</t>
  </si>
  <si>
    <t>Номенклатура потребности продуктов питания на 2019 год. Ясли с изменениями по состоянию на 16.07.2019 года</t>
  </si>
  <si>
    <t>Номенклатура потребности продуктов питания на 2019 год с изменениями по состоянию на 16.07.2019 года</t>
  </si>
  <si>
    <t>Диетсестра:_________________Абдираманова К.Ж.</t>
  </si>
  <si>
    <t>Общая сумма по плану на 12 месяцев дети (2 ясельные группы): 382 тенге х 198 дней х 40 детей = 3 025 440,00 тенге</t>
  </si>
  <si>
    <t>Номенклатура потребности продуктов питания на 2019 год от 28.11.2019г. (c изменениями по состоянию на 15.11.2019 года)</t>
  </si>
  <si>
    <t>И.о. руководителя ГККП "Ясли-сад № 16 "Таңшолпан" акимата г. Темиртау отдела образования г. Темиртау"</t>
  </si>
  <si>
    <t>Гусманова А.Н.</t>
  </si>
  <si>
    <t>Номенклатура потребности продуктов питания на 2019 год. Сад. с изменениями по состоянию на 29.11.2019 года</t>
  </si>
  <si>
    <t>Печенье "Топленное молоко"</t>
  </si>
  <si>
    <t>Номенклатура потребности продуктов питания на 2019 год. Ясли. с изменениями по состоянию на 29.11.2019 года</t>
  </si>
  <si>
    <t>25г 2 раза в неделю</t>
  </si>
  <si>
    <t>Номенклатура потребности продуктов питания на 2019 год c изменениями по состоянию на 29.11.2019 года</t>
  </si>
  <si>
    <t>Номенклатура потребности продуктов питания на 2019 год. Ясли от 28.11.2019г. (с изменениями по состоянию на 15.11.2019 года)</t>
  </si>
  <si>
    <t>Номенклатура потребности продуктов питания на 2019 год. Сад от 28.11.2019г. (с изменениями по состоянию на 15.11.2019 года)</t>
  </si>
  <si>
    <t>Номенклатура потребности продуктов питания на 2019 год. Сад. от 10.12.2019г. (с изменениями по состоянию на 15.11.2019 года)</t>
  </si>
  <si>
    <t>Номенклатура потребности продуктов питания на 2019 год. Ясли. от 10.12.2019г. (с изменениями по состоянию на 15.11.2019 года)</t>
  </si>
  <si>
    <t>Номенклатура потребности продуктов питания на 2019 год от 10.12.2019г. (с изменениями по состоянию на 15.11.2019 года)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</si>
</sst>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#,##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Alignment="1">
      <alignment/>
    </xf>
    <xf numFmtId="186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95" fontId="1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ont="1" applyFill="1" applyAlignment="1">
      <alignment/>
    </xf>
    <xf numFmtId="0" fontId="39" fillId="12" borderId="0" xfId="0" applyFont="1" applyFill="1" applyAlignment="1">
      <alignment/>
    </xf>
    <xf numFmtId="0" fontId="39" fillId="0" borderId="12" xfId="0" applyFont="1" applyFill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wrapText="1"/>
    </xf>
    <xf numFmtId="2" fontId="39" fillId="34" borderId="12" xfId="0" applyNumberFormat="1" applyFont="1" applyFill="1" applyBorder="1" applyAlignment="1">
      <alignment horizontal="center"/>
    </xf>
    <xf numFmtId="184" fontId="39" fillId="34" borderId="12" xfId="0" applyNumberFormat="1" applyFont="1" applyFill="1" applyBorder="1" applyAlignment="1">
      <alignment horizontal="center"/>
    </xf>
    <xf numFmtId="1" fontId="39" fillId="34" borderId="12" xfId="0" applyNumberFormat="1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vertical="justify"/>
    </xf>
    <xf numFmtId="49" fontId="39" fillId="34" borderId="1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wrapText="1"/>
    </xf>
    <xf numFmtId="2" fontId="41" fillId="0" borderId="12" xfId="0" applyNumberFormat="1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2" fontId="40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4" fontId="39" fillId="34" borderId="12" xfId="0" applyNumberFormat="1" applyFont="1" applyFill="1" applyBorder="1" applyAlignment="1">
      <alignment wrapText="1"/>
    </xf>
    <xf numFmtId="2" fontId="39" fillId="34" borderId="12" xfId="0" applyNumberFormat="1" applyFont="1" applyFill="1" applyBorder="1" applyAlignment="1">
      <alignment wrapText="1"/>
    </xf>
    <xf numFmtId="0" fontId="39" fillId="34" borderId="0" xfId="0" applyFont="1" applyFill="1" applyAlignment="1">
      <alignment/>
    </xf>
    <xf numFmtId="2" fontId="39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2" fontId="1" fillId="34" borderId="12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86" fontId="0" fillId="34" borderId="0" xfId="0" applyNumberFormat="1" applyFill="1" applyBorder="1" applyAlignment="1">
      <alignment horizontal="center"/>
    </xf>
    <xf numFmtId="186" fontId="0" fillId="34" borderId="0" xfId="0" applyNumberFormat="1" applyFill="1" applyAlignment="1">
      <alignment/>
    </xf>
    <xf numFmtId="186" fontId="0" fillId="34" borderId="0" xfId="0" applyNumberFormat="1" applyFill="1" applyAlignment="1">
      <alignment horizontal="right"/>
    </xf>
    <xf numFmtId="2" fontId="0" fillId="34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0" xfId="0" applyFill="1" applyAlignment="1">
      <alignment horizontal="center"/>
    </xf>
    <xf numFmtId="186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95" fontId="1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wrapText="1"/>
    </xf>
    <xf numFmtId="2" fontId="41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53;&#1086;&#1084;&#1077;&#1085;&#1082;&#1083;&#1072;&#1090;&#1091;&#1088;&#1072;%20&#1087;&#1088;&#1086;&#1076;&#1091;&#1082;&#1090;&#1086;&#1074;%20&#1087;&#1080;&#1090;&#1072;&#1085;&#1080;&#1103;%20&#1085;&#1072;%202019%20&#1075;&#1086;&#1076;%20-28.11.2019&#1075;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д свод"/>
      <sheetName val="2019 год ясли"/>
      <sheetName val="2019 год сад"/>
      <sheetName val="2019 год свод (2)"/>
      <sheetName val="2019 год ясли (2)"/>
      <sheetName val="2019 год сад (2)"/>
      <sheetName val="2019 год свод (3)"/>
      <sheetName val="2019 год ясли (3)"/>
      <sheetName val="2019 год сад (3)"/>
      <sheetName val="2019 год свод (4)"/>
      <sheetName val="2019 год ясли (4)"/>
      <sheetName val="2019 год сад (4)"/>
    </sheetNames>
    <sheetDataSet>
      <sheetData sheetId="10">
        <row r="9">
          <cell r="G9">
            <v>36.333</v>
          </cell>
          <cell r="H9">
            <v>109</v>
          </cell>
          <cell r="I9">
            <v>436</v>
          </cell>
        </row>
        <row r="10">
          <cell r="G10">
            <v>15.75</v>
          </cell>
          <cell r="H10">
            <v>47.25</v>
          </cell>
          <cell r="I10">
            <v>189</v>
          </cell>
        </row>
        <row r="11">
          <cell r="G11">
            <v>10.583</v>
          </cell>
          <cell r="H11">
            <v>31.75</v>
          </cell>
          <cell r="I11">
            <v>127</v>
          </cell>
        </row>
        <row r="12">
          <cell r="G12">
            <v>5.25</v>
          </cell>
          <cell r="H12">
            <v>15.75</v>
          </cell>
          <cell r="I12">
            <v>63</v>
          </cell>
        </row>
        <row r="13">
          <cell r="G13">
            <v>6.42</v>
          </cell>
          <cell r="H13">
            <v>19.25</v>
          </cell>
          <cell r="I13">
            <v>77</v>
          </cell>
        </row>
        <row r="14">
          <cell r="G14">
            <v>2</v>
          </cell>
          <cell r="H14">
            <v>6</v>
          </cell>
          <cell r="I14">
            <v>24</v>
          </cell>
        </row>
        <row r="15">
          <cell r="G15">
            <v>1.333</v>
          </cell>
          <cell r="H15">
            <v>4</v>
          </cell>
          <cell r="I15">
            <v>16</v>
          </cell>
        </row>
        <row r="16">
          <cell r="G16">
            <v>1</v>
          </cell>
          <cell r="H16">
            <v>3</v>
          </cell>
          <cell r="I16">
            <v>12</v>
          </cell>
        </row>
        <row r="17">
          <cell r="G17">
            <v>1</v>
          </cell>
          <cell r="H17">
            <v>3</v>
          </cell>
          <cell r="I17">
            <v>12</v>
          </cell>
        </row>
        <row r="18">
          <cell r="G18">
            <v>4</v>
          </cell>
          <cell r="H18">
            <v>12</v>
          </cell>
          <cell r="I18">
            <v>48</v>
          </cell>
        </row>
        <row r="19">
          <cell r="G19">
            <v>1</v>
          </cell>
          <cell r="H19">
            <v>3</v>
          </cell>
          <cell r="I19">
            <v>12</v>
          </cell>
        </row>
        <row r="20">
          <cell r="G20">
            <v>1</v>
          </cell>
          <cell r="H20">
            <v>3</v>
          </cell>
          <cell r="I20">
            <v>12</v>
          </cell>
        </row>
        <row r="21">
          <cell r="G21">
            <v>0.42</v>
          </cell>
          <cell r="H21">
            <v>1.25</v>
          </cell>
          <cell r="I21">
            <v>5</v>
          </cell>
        </row>
        <row r="22">
          <cell r="G22">
            <v>0.42</v>
          </cell>
          <cell r="H22">
            <v>1.25</v>
          </cell>
          <cell r="I22">
            <v>5</v>
          </cell>
        </row>
        <row r="23">
          <cell r="G23">
            <v>1</v>
          </cell>
          <cell r="H23">
            <v>3</v>
          </cell>
          <cell r="I23">
            <v>12</v>
          </cell>
        </row>
        <row r="25">
          <cell r="G25">
            <v>85.833</v>
          </cell>
          <cell r="H25">
            <v>257.5</v>
          </cell>
          <cell r="I25">
            <v>1030</v>
          </cell>
        </row>
        <row r="26">
          <cell r="G26">
            <v>26.42</v>
          </cell>
          <cell r="H26">
            <v>79.25</v>
          </cell>
          <cell r="I26">
            <v>317</v>
          </cell>
        </row>
        <row r="27">
          <cell r="G27">
            <v>25</v>
          </cell>
          <cell r="H27">
            <v>75</v>
          </cell>
          <cell r="I27">
            <v>300</v>
          </cell>
        </row>
        <row r="28">
          <cell r="G28">
            <v>9.92</v>
          </cell>
          <cell r="H28">
            <v>29.75</v>
          </cell>
          <cell r="I28">
            <v>119</v>
          </cell>
        </row>
        <row r="29">
          <cell r="G29">
            <v>16.5</v>
          </cell>
          <cell r="H29">
            <v>49.5</v>
          </cell>
          <cell r="I29">
            <v>198</v>
          </cell>
        </row>
        <row r="30">
          <cell r="G30">
            <v>0.3</v>
          </cell>
          <cell r="H30">
            <v>0.8999999999999999</v>
          </cell>
          <cell r="I30">
            <v>3.9999999999999996</v>
          </cell>
        </row>
        <row r="31">
          <cell r="G31">
            <v>12</v>
          </cell>
          <cell r="H31">
            <v>36</v>
          </cell>
          <cell r="I31">
            <v>60</v>
          </cell>
        </row>
        <row r="32">
          <cell r="G32">
            <v>12</v>
          </cell>
          <cell r="H32">
            <v>36</v>
          </cell>
          <cell r="I32">
            <v>60</v>
          </cell>
        </row>
        <row r="33">
          <cell r="G33">
            <v>16</v>
          </cell>
          <cell r="H33">
            <v>48</v>
          </cell>
          <cell r="I33">
            <v>48</v>
          </cell>
        </row>
        <row r="34">
          <cell r="G34">
            <v>8</v>
          </cell>
          <cell r="H34">
            <v>24</v>
          </cell>
          <cell r="I34">
            <v>24</v>
          </cell>
        </row>
        <row r="35">
          <cell r="G35">
            <v>3</v>
          </cell>
          <cell r="H35">
            <v>9</v>
          </cell>
          <cell r="I35">
            <v>36</v>
          </cell>
        </row>
        <row r="36">
          <cell r="G36">
            <v>16</v>
          </cell>
          <cell r="H36">
            <v>48</v>
          </cell>
          <cell r="I36">
            <v>192</v>
          </cell>
        </row>
        <row r="37">
          <cell r="G37">
            <v>32</v>
          </cell>
          <cell r="H37">
            <v>96</v>
          </cell>
          <cell r="I37">
            <v>384</v>
          </cell>
        </row>
        <row r="38">
          <cell r="G38">
            <v>24</v>
          </cell>
          <cell r="H38">
            <v>72</v>
          </cell>
          <cell r="I38">
            <v>288</v>
          </cell>
        </row>
        <row r="39">
          <cell r="G39">
            <v>4.58</v>
          </cell>
          <cell r="H39">
            <v>13.75</v>
          </cell>
          <cell r="I39">
            <v>55</v>
          </cell>
        </row>
        <row r="40">
          <cell r="G40">
            <v>23</v>
          </cell>
          <cell r="H40">
            <v>69</v>
          </cell>
          <cell r="I40">
            <v>276</v>
          </cell>
        </row>
        <row r="41">
          <cell r="G41">
            <v>3.33</v>
          </cell>
          <cell r="H41">
            <v>10</v>
          </cell>
          <cell r="I41">
            <v>40</v>
          </cell>
        </row>
        <row r="42">
          <cell r="G42">
            <v>4.5</v>
          </cell>
          <cell r="H42">
            <v>13.5</v>
          </cell>
          <cell r="I42">
            <v>54</v>
          </cell>
        </row>
        <row r="43">
          <cell r="G43">
            <v>4.58</v>
          </cell>
          <cell r="H43">
            <v>13.75</v>
          </cell>
          <cell r="I43">
            <v>55</v>
          </cell>
        </row>
        <row r="44">
          <cell r="G44">
            <v>165</v>
          </cell>
          <cell r="H44">
            <v>495</v>
          </cell>
          <cell r="I44">
            <v>1980</v>
          </cell>
        </row>
        <row r="45">
          <cell r="G45">
            <v>158</v>
          </cell>
          <cell r="H45">
            <v>474</v>
          </cell>
          <cell r="I45">
            <v>1896</v>
          </cell>
        </row>
        <row r="46">
          <cell r="G46">
            <v>6.42</v>
          </cell>
          <cell r="H46">
            <v>19.25</v>
          </cell>
          <cell r="I46">
            <v>77</v>
          </cell>
        </row>
        <row r="47">
          <cell r="G47">
            <v>6</v>
          </cell>
          <cell r="H47">
            <v>18</v>
          </cell>
          <cell r="I47">
            <v>72</v>
          </cell>
        </row>
        <row r="48">
          <cell r="G48">
            <v>18</v>
          </cell>
          <cell r="H48">
            <v>54</v>
          </cell>
          <cell r="I48">
            <v>216</v>
          </cell>
        </row>
        <row r="49">
          <cell r="G49">
            <v>11.17</v>
          </cell>
          <cell r="H49">
            <v>33.5</v>
          </cell>
          <cell r="I49">
            <v>134</v>
          </cell>
        </row>
        <row r="50">
          <cell r="G50">
            <v>80</v>
          </cell>
          <cell r="H50">
            <v>240</v>
          </cell>
          <cell r="I50">
            <v>960</v>
          </cell>
        </row>
        <row r="51">
          <cell r="G51">
            <v>24</v>
          </cell>
          <cell r="H51">
            <v>72</v>
          </cell>
          <cell r="I51">
            <v>288</v>
          </cell>
        </row>
        <row r="52">
          <cell r="G52">
            <v>19.17</v>
          </cell>
          <cell r="H52">
            <v>57.5</v>
          </cell>
          <cell r="I52">
            <v>230</v>
          </cell>
        </row>
        <row r="53">
          <cell r="G53">
            <v>4</v>
          </cell>
          <cell r="H53">
            <v>12</v>
          </cell>
          <cell r="I53">
            <v>48</v>
          </cell>
        </row>
        <row r="54">
          <cell r="G54">
            <v>4</v>
          </cell>
          <cell r="H54">
            <v>12</v>
          </cell>
          <cell r="I54">
            <v>48</v>
          </cell>
        </row>
        <row r="55">
          <cell r="G55">
            <v>2.42</v>
          </cell>
          <cell r="H55">
            <v>7.25</v>
          </cell>
          <cell r="I55">
            <v>29</v>
          </cell>
        </row>
        <row r="56">
          <cell r="G56">
            <v>2.42</v>
          </cell>
          <cell r="H56">
            <v>7.25</v>
          </cell>
          <cell r="I56">
            <v>29</v>
          </cell>
        </row>
        <row r="57">
          <cell r="G57">
            <v>12</v>
          </cell>
          <cell r="H57">
            <v>36</v>
          </cell>
          <cell r="I57">
            <v>144</v>
          </cell>
        </row>
        <row r="58">
          <cell r="G58">
            <v>4</v>
          </cell>
          <cell r="H58">
            <v>12</v>
          </cell>
          <cell r="I58">
            <v>48</v>
          </cell>
        </row>
        <row r="59">
          <cell r="G59">
            <v>3.3</v>
          </cell>
          <cell r="H59">
            <v>9.899999999999999</v>
          </cell>
          <cell r="I59">
            <v>39.99999999999999</v>
          </cell>
        </row>
        <row r="60">
          <cell r="G60">
            <v>0.33</v>
          </cell>
          <cell r="H60">
            <v>1</v>
          </cell>
          <cell r="I60">
            <v>4</v>
          </cell>
        </row>
        <row r="61">
          <cell r="G61">
            <v>1.33</v>
          </cell>
          <cell r="H61">
            <v>4</v>
          </cell>
          <cell r="I61">
            <v>16</v>
          </cell>
        </row>
        <row r="62">
          <cell r="G62">
            <v>0.33</v>
          </cell>
          <cell r="H62">
            <v>1</v>
          </cell>
          <cell r="I62">
            <v>4</v>
          </cell>
        </row>
        <row r="63">
          <cell r="G63">
            <v>2.42</v>
          </cell>
          <cell r="H63">
            <v>7.25</v>
          </cell>
          <cell r="I63">
            <v>29</v>
          </cell>
        </row>
        <row r="64">
          <cell r="G64">
            <v>4</v>
          </cell>
          <cell r="H64">
            <v>12</v>
          </cell>
          <cell r="I64">
            <v>48</v>
          </cell>
        </row>
        <row r="65">
          <cell r="G65">
            <v>0.67</v>
          </cell>
          <cell r="H65">
            <v>2</v>
          </cell>
          <cell r="I65">
            <v>8</v>
          </cell>
        </row>
        <row r="66">
          <cell r="G66">
            <v>0.08</v>
          </cell>
          <cell r="H66">
            <v>0.25</v>
          </cell>
          <cell r="I66">
            <v>1</v>
          </cell>
        </row>
        <row r="67">
          <cell r="G67">
            <v>14</v>
          </cell>
          <cell r="H67">
            <v>42</v>
          </cell>
          <cell r="I67">
            <v>168</v>
          </cell>
        </row>
        <row r="68">
          <cell r="G68">
            <v>6</v>
          </cell>
          <cell r="H68">
            <v>18</v>
          </cell>
          <cell r="I68">
            <v>72</v>
          </cell>
        </row>
        <row r="69">
          <cell r="G69">
            <v>6</v>
          </cell>
          <cell r="H69">
            <v>18</v>
          </cell>
          <cell r="I69">
            <v>72</v>
          </cell>
        </row>
        <row r="70">
          <cell r="G70">
            <v>4</v>
          </cell>
          <cell r="H70">
            <v>12</v>
          </cell>
          <cell r="I70">
            <v>48</v>
          </cell>
        </row>
        <row r="71">
          <cell r="G71">
            <v>1.42</v>
          </cell>
          <cell r="H71">
            <v>4.25</v>
          </cell>
          <cell r="I71">
            <v>17</v>
          </cell>
        </row>
        <row r="72">
          <cell r="G72">
            <v>0.17</v>
          </cell>
          <cell r="H72">
            <v>0.5</v>
          </cell>
          <cell r="I72">
            <v>2</v>
          </cell>
        </row>
        <row r="73">
          <cell r="G73">
            <v>1</v>
          </cell>
          <cell r="H73">
            <v>3</v>
          </cell>
          <cell r="I73">
            <v>12</v>
          </cell>
        </row>
        <row r="74">
          <cell r="G74">
            <v>1</v>
          </cell>
          <cell r="H74">
            <v>3</v>
          </cell>
          <cell r="I74">
            <v>12</v>
          </cell>
        </row>
        <row r="75">
          <cell r="G75">
            <v>3</v>
          </cell>
          <cell r="H75">
            <v>9</v>
          </cell>
          <cell r="I75">
            <v>36</v>
          </cell>
        </row>
      </sheetData>
      <sheetData sheetId="11">
        <row r="9">
          <cell r="G9">
            <v>340.08</v>
          </cell>
          <cell r="H9">
            <v>1020.25</v>
          </cell>
          <cell r="I9">
            <v>4081</v>
          </cell>
        </row>
        <row r="10">
          <cell r="G10">
            <v>183.75</v>
          </cell>
          <cell r="H10">
            <v>551.25</v>
          </cell>
          <cell r="I10">
            <v>2205</v>
          </cell>
        </row>
        <row r="11">
          <cell r="G11">
            <v>146.75</v>
          </cell>
          <cell r="H11">
            <v>440.25</v>
          </cell>
          <cell r="I11">
            <v>1761</v>
          </cell>
        </row>
        <row r="12">
          <cell r="G12">
            <v>42</v>
          </cell>
          <cell r="H12">
            <v>126</v>
          </cell>
          <cell r="I12">
            <v>504</v>
          </cell>
        </row>
        <row r="13">
          <cell r="G13">
            <v>58.33</v>
          </cell>
          <cell r="H13">
            <v>175</v>
          </cell>
          <cell r="I13">
            <v>700</v>
          </cell>
        </row>
        <row r="14">
          <cell r="G14">
            <v>15.92</v>
          </cell>
          <cell r="H14">
            <v>47.75</v>
          </cell>
          <cell r="I14">
            <v>191</v>
          </cell>
        </row>
        <row r="15">
          <cell r="G15">
            <v>9.92</v>
          </cell>
          <cell r="H15">
            <v>29.75</v>
          </cell>
          <cell r="I15">
            <v>119</v>
          </cell>
        </row>
        <row r="16">
          <cell r="G16">
            <v>7.5</v>
          </cell>
          <cell r="H16">
            <v>22.5</v>
          </cell>
          <cell r="I16">
            <v>90</v>
          </cell>
        </row>
        <row r="17">
          <cell r="G17">
            <v>7.33</v>
          </cell>
          <cell r="H17">
            <v>22</v>
          </cell>
          <cell r="I17">
            <v>88</v>
          </cell>
        </row>
        <row r="18">
          <cell r="G18">
            <v>35.92</v>
          </cell>
          <cell r="H18">
            <v>107.76</v>
          </cell>
          <cell r="I18">
            <v>431</v>
          </cell>
        </row>
        <row r="19">
          <cell r="G19">
            <v>7.33</v>
          </cell>
          <cell r="H19">
            <v>22</v>
          </cell>
          <cell r="I19">
            <v>88</v>
          </cell>
        </row>
        <row r="20">
          <cell r="G20">
            <v>7.33</v>
          </cell>
          <cell r="H20">
            <v>22</v>
          </cell>
          <cell r="I20">
            <v>88</v>
          </cell>
        </row>
        <row r="21">
          <cell r="G21">
            <v>2.75</v>
          </cell>
          <cell r="H21">
            <v>8.25</v>
          </cell>
          <cell r="I21">
            <v>33</v>
          </cell>
        </row>
        <row r="22">
          <cell r="G22">
            <v>4.83</v>
          </cell>
          <cell r="H22">
            <v>14.5</v>
          </cell>
          <cell r="I22">
            <v>58</v>
          </cell>
        </row>
        <row r="23">
          <cell r="G23">
            <v>9.42</v>
          </cell>
          <cell r="H23">
            <v>28.26</v>
          </cell>
          <cell r="I23">
            <v>113</v>
          </cell>
        </row>
        <row r="25">
          <cell r="G25">
            <v>658.33</v>
          </cell>
          <cell r="H25">
            <v>1975</v>
          </cell>
          <cell r="I25">
            <v>7900</v>
          </cell>
        </row>
        <row r="26">
          <cell r="G26">
            <v>155.33</v>
          </cell>
          <cell r="H26">
            <v>466</v>
          </cell>
          <cell r="I26">
            <v>1864</v>
          </cell>
        </row>
        <row r="27">
          <cell r="G27">
            <v>148</v>
          </cell>
          <cell r="H27">
            <v>444</v>
          </cell>
          <cell r="I27">
            <v>1776</v>
          </cell>
        </row>
        <row r="28">
          <cell r="G28">
            <v>66.67</v>
          </cell>
          <cell r="H28">
            <v>200</v>
          </cell>
          <cell r="I28">
            <v>800</v>
          </cell>
        </row>
        <row r="29">
          <cell r="G29">
            <v>128.67</v>
          </cell>
          <cell r="H29">
            <v>386</v>
          </cell>
          <cell r="I29">
            <v>1544</v>
          </cell>
        </row>
        <row r="30">
          <cell r="G30">
            <v>2.5</v>
          </cell>
          <cell r="H30">
            <v>7.5</v>
          </cell>
          <cell r="I30">
            <v>30</v>
          </cell>
        </row>
        <row r="31">
          <cell r="G31">
            <v>130</v>
          </cell>
          <cell r="H31">
            <v>390</v>
          </cell>
          <cell r="I31">
            <v>650</v>
          </cell>
        </row>
        <row r="32">
          <cell r="G32">
            <v>130</v>
          </cell>
          <cell r="H32">
            <v>390</v>
          </cell>
          <cell r="I32">
            <v>650</v>
          </cell>
        </row>
        <row r="33">
          <cell r="G33">
            <v>120</v>
          </cell>
          <cell r="H33">
            <v>360</v>
          </cell>
          <cell r="I33">
            <v>360</v>
          </cell>
        </row>
        <row r="34">
          <cell r="G34">
            <v>70</v>
          </cell>
          <cell r="H34">
            <v>210</v>
          </cell>
          <cell r="I34">
            <v>210</v>
          </cell>
        </row>
        <row r="35">
          <cell r="G35">
            <v>17</v>
          </cell>
          <cell r="H35">
            <v>51</v>
          </cell>
          <cell r="I35">
            <v>204</v>
          </cell>
        </row>
        <row r="36">
          <cell r="G36">
            <v>180</v>
          </cell>
          <cell r="H36">
            <v>540</v>
          </cell>
          <cell r="I36">
            <v>2160</v>
          </cell>
        </row>
        <row r="37">
          <cell r="G37">
            <v>190</v>
          </cell>
          <cell r="H37">
            <v>570</v>
          </cell>
          <cell r="I37">
            <v>2280</v>
          </cell>
        </row>
        <row r="38">
          <cell r="G38">
            <v>180</v>
          </cell>
          <cell r="H38">
            <v>540</v>
          </cell>
          <cell r="I38">
            <v>2160</v>
          </cell>
        </row>
        <row r="39">
          <cell r="G39">
            <v>35</v>
          </cell>
          <cell r="H39">
            <v>105</v>
          </cell>
          <cell r="I39">
            <v>420</v>
          </cell>
        </row>
        <row r="40">
          <cell r="G40">
            <v>161.16</v>
          </cell>
          <cell r="H40">
            <v>483.5</v>
          </cell>
          <cell r="I40">
            <v>1934</v>
          </cell>
        </row>
        <row r="41">
          <cell r="G41">
            <v>8.82</v>
          </cell>
          <cell r="H41">
            <v>26.45</v>
          </cell>
          <cell r="I41">
            <v>105.8</v>
          </cell>
        </row>
        <row r="42">
          <cell r="G42">
            <v>74</v>
          </cell>
          <cell r="H42">
            <v>222</v>
          </cell>
          <cell r="I42">
            <v>888</v>
          </cell>
        </row>
        <row r="43">
          <cell r="G43">
            <v>35</v>
          </cell>
          <cell r="H43">
            <v>105</v>
          </cell>
          <cell r="I43">
            <v>420</v>
          </cell>
        </row>
        <row r="44">
          <cell r="G44">
            <v>1892.5</v>
          </cell>
          <cell r="H44">
            <v>5677.5</v>
          </cell>
          <cell r="I44">
            <v>22710</v>
          </cell>
        </row>
        <row r="45">
          <cell r="G45">
            <v>807</v>
          </cell>
          <cell r="H45">
            <v>2421</v>
          </cell>
          <cell r="I45">
            <v>9684</v>
          </cell>
        </row>
        <row r="46">
          <cell r="G46">
            <v>48</v>
          </cell>
          <cell r="H46">
            <v>144</v>
          </cell>
          <cell r="I46">
            <v>576</v>
          </cell>
        </row>
        <row r="47">
          <cell r="G47">
            <v>47</v>
          </cell>
          <cell r="H47">
            <v>141</v>
          </cell>
          <cell r="I47">
            <v>564</v>
          </cell>
        </row>
        <row r="48">
          <cell r="G48">
            <v>180</v>
          </cell>
          <cell r="H48">
            <v>540</v>
          </cell>
          <cell r="I48">
            <v>2160</v>
          </cell>
        </row>
        <row r="49">
          <cell r="G49">
            <v>51.33</v>
          </cell>
          <cell r="H49">
            <v>154</v>
          </cell>
          <cell r="I49">
            <v>616</v>
          </cell>
        </row>
        <row r="50">
          <cell r="G50">
            <v>558</v>
          </cell>
          <cell r="H50">
            <v>1674</v>
          </cell>
          <cell r="I50">
            <v>6696</v>
          </cell>
        </row>
        <row r="51">
          <cell r="G51">
            <v>155</v>
          </cell>
          <cell r="H51">
            <v>465</v>
          </cell>
          <cell r="I51">
            <v>1860</v>
          </cell>
        </row>
        <row r="52">
          <cell r="G52">
            <v>209.17</v>
          </cell>
          <cell r="H52">
            <v>627.51</v>
          </cell>
          <cell r="I52">
            <v>2510</v>
          </cell>
        </row>
        <row r="53">
          <cell r="G53">
            <v>28</v>
          </cell>
          <cell r="H53">
            <v>84</v>
          </cell>
          <cell r="I53">
            <v>336</v>
          </cell>
        </row>
        <row r="54">
          <cell r="G54">
            <v>32</v>
          </cell>
          <cell r="H54">
            <v>96</v>
          </cell>
          <cell r="I54">
            <v>384</v>
          </cell>
        </row>
        <row r="55">
          <cell r="G55">
            <v>18</v>
          </cell>
          <cell r="H55">
            <v>54</v>
          </cell>
          <cell r="I55">
            <v>216</v>
          </cell>
        </row>
        <row r="56">
          <cell r="G56">
            <v>12.75</v>
          </cell>
          <cell r="H56">
            <v>38.25</v>
          </cell>
          <cell r="I56">
            <v>153</v>
          </cell>
        </row>
        <row r="57">
          <cell r="G57">
            <v>79.08</v>
          </cell>
          <cell r="H57">
            <v>237.25</v>
          </cell>
          <cell r="I57">
            <v>949</v>
          </cell>
        </row>
        <row r="58">
          <cell r="G58">
            <v>18.33</v>
          </cell>
          <cell r="H58">
            <v>55</v>
          </cell>
          <cell r="I58">
            <v>220</v>
          </cell>
        </row>
        <row r="59">
          <cell r="G59">
            <v>21.5</v>
          </cell>
          <cell r="H59">
            <v>64.5</v>
          </cell>
          <cell r="I59">
            <v>258</v>
          </cell>
        </row>
        <row r="60">
          <cell r="G60">
            <v>3.33</v>
          </cell>
          <cell r="H60">
            <v>10</v>
          </cell>
          <cell r="I60">
            <v>40</v>
          </cell>
        </row>
        <row r="61">
          <cell r="G61">
            <v>18.75</v>
          </cell>
          <cell r="H61">
            <v>56.25</v>
          </cell>
          <cell r="I61">
            <v>225</v>
          </cell>
        </row>
        <row r="62">
          <cell r="G62">
            <v>1.83</v>
          </cell>
          <cell r="H62">
            <v>5.5</v>
          </cell>
          <cell r="I62">
            <v>22</v>
          </cell>
        </row>
        <row r="63">
          <cell r="G63">
            <v>18</v>
          </cell>
          <cell r="H63">
            <v>54</v>
          </cell>
          <cell r="I63">
            <v>216</v>
          </cell>
        </row>
        <row r="64">
          <cell r="G64">
            <v>15</v>
          </cell>
          <cell r="H64">
            <v>45</v>
          </cell>
          <cell r="I64">
            <v>180</v>
          </cell>
        </row>
        <row r="65">
          <cell r="G65">
            <v>4.92</v>
          </cell>
          <cell r="H65">
            <v>14.75</v>
          </cell>
          <cell r="I65">
            <v>59</v>
          </cell>
        </row>
        <row r="66">
          <cell r="G66">
            <v>0.92</v>
          </cell>
          <cell r="H66">
            <v>2.75</v>
          </cell>
          <cell r="I66">
            <v>11</v>
          </cell>
        </row>
        <row r="67">
          <cell r="G67">
            <v>31.16</v>
          </cell>
          <cell r="H67">
            <v>93.5</v>
          </cell>
          <cell r="I67">
            <v>374</v>
          </cell>
        </row>
        <row r="68">
          <cell r="G68">
            <v>45</v>
          </cell>
          <cell r="H68">
            <v>135</v>
          </cell>
          <cell r="I68">
            <v>540</v>
          </cell>
        </row>
        <row r="69">
          <cell r="G69">
            <v>45</v>
          </cell>
          <cell r="H69">
            <v>135</v>
          </cell>
          <cell r="I69">
            <v>540</v>
          </cell>
        </row>
        <row r="70">
          <cell r="G70">
            <v>38.33</v>
          </cell>
          <cell r="H70">
            <v>115</v>
          </cell>
          <cell r="I70">
            <v>460</v>
          </cell>
        </row>
        <row r="71">
          <cell r="G71">
            <v>13</v>
          </cell>
          <cell r="H71">
            <v>39</v>
          </cell>
          <cell r="I71">
            <v>156</v>
          </cell>
        </row>
        <row r="72">
          <cell r="G72">
            <v>1.17</v>
          </cell>
          <cell r="H72">
            <v>3.5</v>
          </cell>
          <cell r="I72">
            <v>14</v>
          </cell>
        </row>
        <row r="73">
          <cell r="G73">
            <v>7</v>
          </cell>
          <cell r="H73">
            <v>21</v>
          </cell>
          <cell r="I73">
            <v>84</v>
          </cell>
        </row>
        <row r="74">
          <cell r="G74">
            <v>4</v>
          </cell>
          <cell r="H74">
            <v>12</v>
          </cell>
          <cell r="I74">
            <v>48</v>
          </cell>
        </row>
        <row r="75">
          <cell r="G75">
            <v>24</v>
          </cell>
          <cell r="H75">
            <v>72</v>
          </cell>
          <cell r="I75">
            <v>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2">
      <selection activeCell="O21" sqref="O21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66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350</v>
      </c>
      <c r="K31" s="33">
        <f t="shared" si="1"/>
        <v>248500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248500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300</v>
      </c>
      <c r="K32" s="33">
        <f t="shared" si="1"/>
        <v>213000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213000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aca="true" t="shared" si="6" ref="P67:P75">J67*O67</f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6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6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6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6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6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6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6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6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30695355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31363205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366885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7.75" customHeight="1">
      <c r="B81" s="86" t="s">
        <v>137</v>
      </c>
      <c r="C81" s="86"/>
      <c r="D81" s="86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86"/>
      <c r="C87" s="86"/>
      <c r="D87" s="86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B78:C78"/>
    <mergeCell ref="B80:G80"/>
    <mergeCell ref="B87:D87"/>
    <mergeCell ref="B81:D81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55">
      <selection activeCell="K80" sqref="K80"/>
    </sheetView>
  </sheetViews>
  <sheetFormatPr defaultColWidth="8.875" defaultRowHeight="12.75"/>
  <cols>
    <col min="1" max="1" width="4.7539062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8.625" style="0" customWidth="1"/>
    <col min="11" max="11" width="14.7539062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5.00390625" style="0" customWidth="1"/>
    <col min="17" max="17" width="4.25390625" style="0" customWidth="1"/>
    <col min="18" max="18" width="10.75390625" style="0" customWidth="1"/>
    <col min="19" max="21" width="8.875" style="0" customWidth="1"/>
  </cols>
  <sheetData>
    <row r="2" spans="1:15" ht="12.75">
      <c r="A2" s="95" t="s">
        <v>166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7"/>
    </row>
    <row r="3" spans="1:15" ht="12.75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7"/>
    </row>
    <row r="4" spans="1:15" ht="12.75">
      <c r="A4" s="95" t="s">
        <v>138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7"/>
    </row>
    <row r="5" spans="1:13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6" ht="39.75" customHeight="1">
      <c r="A6" s="90" t="s">
        <v>0</v>
      </c>
      <c r="B6" s="90" t="s">
        <v>31</v>
      </c>
      <c r="C6" s="90" t="s">
        <v>34</v>
      </c>
      <c r="D6" s="90" t="s">
        <v>35</v>
      </c>
      <c r="E6" s="90" t="s">
        <v>55</v>
      </c>
      <c r="F6" s="90" t="s">
        <v>32</v>
      </c>
      <c r="G6" s="97" t="s">
        <v>36</v>
      </c>
      <c r="H6" s="98"/>
      <c r="I6" s="99"/>
      <c r="J6" s="90" t="s">
        <v>33</v>
      </c>
      <c r="K6" s="90" t="s">
        <v>41</v>
      </c>
      <c r="L6" s="90" t="s">
        <v>68</v>
      </c>
      <c r="M6" s="90" t="s">
        <v>126</v>
      </c>
      <c r="N6" s="92" t="s">
        <v>40</v>
      </c>
      <c r="O6" s="93" t="s">
        <v>49</v>
      </c>
      <c r="P6" s="94"/>
    </row>
    <row r="7" spans="1:16" ht="58.5" customHeight="1">
      <c r="A7" s="91"/>
      <c r="B7" s="91"/>
      <c r="C7" s="91"/>
      <c r="D7" s="91"/>
      <c r="E7" s="91"/>
      <c r="F7" s="91"/>
      <c r="G7" s="59" t="s">
        <v>37</v>
      </c>
      <c r="H7" s="59" t="s">
        <v>38</v>
      </c>
      <c r="I7" s="59" t="s">
        <v>67</v>
      </c>
      <c r="J7" s="91"/>
      <c r="K7" s="91"/>
      <c r="L7" s="91"/>
      <c r="M7" s="91"/>
      <c r="N7" s="90"/>
      <c r="O7" s="59" t="s">
        <v>50</v>
      </c>
      <c r="P7" s="61" t="s">
        <v>51</v>
      </c>
    </row>
    <row r="8" spans="1:16" ht="13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59">
        <v>7</v>
      </c>
      <c r="H8" s="59">
        <v>8</v>
      </c>
      <c r="I8" s="59">
        <v>9</v>
      </c>
      <c r="J8" s="60">
        <v>10</v>
      </c>
      <c r="K8" s="60"/>
      <c r="L8" s="60">
        <v>17</v>
      </c>
      <c r="M8" s="60">
        <v>18</v>
      </c>
      <c r="N8" s="58">
        <v>19</v>
      </c>
      <c r="O8" s="59"/>
      <c r="P8" s="62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'[1]2019 год ясли (4)'!G9+'[1]2019 год сад (4)'!G9</f>
        <v>376.413</v>
      </c>
      <c r="H9" s="33">
        <f>'[1]2019 год ясли (4)'!H9+'[1]2019 год сад (4)'!H9</f>
        <v>1129.25</v>
      </c>
      <c r="I9" s="33">
        <f>'[1]2019 год ясли (4)'!I9+'[1]2019 год сад (4)'!I9</f>
        <v>4517</v>
      </c>
      <c r="J9" s="33">
        <v>120</v>
      </c>
      <c r="K9" s="33">
        <f aca="true" t="shared" si="0" ref="K9:K23">J9*I9</f>
        <v>542040</v>
      </c>
      <c r="L9" s="33">
        <v>570</v>
      </c>
      <c r="M9" s="33">
        <v>47.5</v>
      </c>
      <c r="N9" s="33">
        <f aca="true" t="shared" si="1" ref="N9:N23">J9*L9</f>
        <v>68400</v>
      </c>
      <c r="O9" s="33">
        <f aca="true" t="shared" si="2" ref="O9:O23">I9+L9</f>
        <v>5087</v>
      </c>
      <c r="P9" s="33">
        <f aca="true" t="shared" si="3" ref="P9:P23"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'[1]2019 год ясли (4)'!G10+'[1]2019 год сад (4)'!G10</f>
        <v>199.5</v>
      </c>
      <c r="H10" s="33">
        <f>'[1]2019 год ясли (4)'!H10+'[1]2019 год сад (4)'!H10</f>
        <v>598.5</v>
      </c>
      <c r="I10" s="33">
        <f>'[1]2019 год ясли (4)'!I10+'[1]2019 год сад (4)'!I10</f>
        <v>2394</v>
      </c>
      <c r="J10" s="33">
        <v>200</v>
      </c>
      <c r="K10" s="33">
        <f t="shared" si="0"/>
        <v>478800</v>
      </c>
      <c r="L10" s="33">
        <f>M10*4</f>
        <v>0</v>
      </c>
      <c r="M10" s="33">
        <v>0</v>
      </c>
      <c r="N10" s="33">
        <f t="shared" si="1"/>
        <v>0</v>
      </c>
      <c r="O10" s="33">
        <f t="shared" si="2"/>
        <v>2394</v>
      </c>
      <c r="P10" s="33">
        <f t="shared" si="3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'[1]2019 год ясли (4)'!G11+'[1]2019 год сад (4)'!G11</f>
        <v>157.333</v>
      </c>
      <c r="H11" s="33">
        <f>'[1]2019 год ясли (4)'!H11+'[1]2019 год сад (4)'!H11</f>
        <v>472</v>
      </c>
      <c r="I11" s="33">
        <f>'[1]2019 год ясли (4)'!I11+'[1]2019 год сад (4)'!I11</f>
        <v>1888</v>
      </c>
      <c r="J11" s="33">
        <v>135</v>
      </c>
      <c r="K11" s="33">
        <f t="shared" si="0"/>
        <v>254880</v>
      </c>
      <c r="L11" s="33">
        <v>12</v>
      </c>
      <c r="M11" s="33">
        <v>1</v>
      </c>
      <c r="N11" s="33">
        <f t="shared" si="1"/>
        <v>1620</v>
      </c>
      <c r="O11" s="33">
        <f t="shared" si="2"/>
        <v>1900</v>
      </c>
      <c r="P11" s="33">
        <f t="shared" si="3"/>
        <v>256500</v>
      </c>
      <c r="Q11" s="30"/>
      <c r="R11" s="30"/>
    </row>
    <row r="12" spans="1:18" s="22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'[1]2019 год ясли (4)'!G12+'[1]2019 год сад (4)'!G12</f>
        <v>47.25</v>
      </c>
      <c r="H12" s="33">
        <f>'[1]2019 год ясли (4)'!H12+'[1]2019 год сад (4)'!H12</f>
        <v>141.75</v>
      </c>
      <c r="I12" s="33">
        <f>'[1]2019 год ясли (4)'!I12+'[1]2019 год сад (4)'!I12</f>
        <v>567</v>
      </c>
      <c r="J12" s="33">
        <v>170</v>
      </c>
      <c r="K12" s="33">
        <f t="shared" si="0"/>
        <v>96390</v>
      </c>
      <c r="L12" s="33">
        <v>23</v>
      </c>
      <c r="M12" s="33">
        <v>1.92</v>
      </c>
      <c r="N12" s="33">
        <f t="shared" si="1"/>
        <v>3910</v>
      </c>
      <c r="O12" s="33">
        <f t="shared" si="2"/>
        <v>590</v>
      </c>
      <c r="P12" s="33">
        <f t="shared" si="3"/>
        <v>100300</v>
      </c>
      <c r="Q12" s="30"/>
      <c r="R12" s="30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'[1]2019 год ясли (4)'!G13+'[1]2019 год сад (4)'!G13</f>
        <v>64.75</v>
      </c>
      <c r="H13" s="33">
        <f>'[1]2019 год ясли (4)'!H13+'[1]2019 год сад (4)'!H13</f>
        <v>194.25</v>
      </c>
      <c r="I13" s="33">
        <f>'[1]2019 год ясли (4)'!I13+'[1]2019 год сад (4)'!I13</f>
        <v>777</v>
      </c>
      <c r="J13" s="33">
        <v>230</v>
      </c>
      <c r="K13" s="33">
        <f t="shared" si="0"/>
        <v>178710</v>
      </c>
      <c r="L13" s="33">
        <v>23</v>
      </c>
      <c r="M13" s="33">
        <v>1.92</v>
      </c>
      <c r="N13" s="33">
        <f t="shared" si="1"/>
        <v>5290</v>
      </c>
      <c r="O13" s="33">
        <f t="shared" si="2"/>
        <v>800</v>
      </c>
      <c r="P13" s="33">
        <f t="shared" si="3"/>
        <v>184000</v>
      </c>
      <c r="Q13" s="30"/>
      <c r="R13" s="30"/>
    </row>
    <row r="14" spans="1:18" s="22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'[1]2019 год ясли (4)'!G14+'[1]2019 год сад (4)'!G14</f>
        <v>17.92</v>
      </c>
      <c r="H14" s="33">
        <f>'[1]2019 год ясли (4)'!H14+'[1]2019 год сад (4)'!H14</f>
        <v>53.75</v>
      </c>
      <c r="I14" s="33">
        <f>'[1]2019 год ясли (4)'!I14+'[1]2019 год сад (4)'!I14</f>
        <v>215</v>
      </c>
      <c r="J14" s="33">
        <v>290</v>
      </c>
      <c r="K14" s="33">
        <f t="shared" si="0"/>
        <v>62350</v>
      </c>
      <c r="L14" s="33">
        <v>35</v>
      </c>
      <c r="M14" s="33">
        <v>2.92</v>
      </c>
      <c r="N14" s="33">
        <f t="shared" si="1"/>
        <v>10150</v>
      </c>
      <c r="O14" s="33">
        <f t="shared" si="2"/>
        <v>250</v>
      </c>
      <c r="P14" s="33">
        <f t="shared" si="3"/>
        <v>72500</v>
      </c>
      <c r="Q14" s="30"/>
      <c r="R14" s="30"/>
    </row>
    <row r="15" spans="1:18" s="22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'[1]2019 год ясли (4)'!G15+'[1]2019 год сад (4)'!G15</f>
        <v>11.253</v>
      </c>
      <c r="H15" s="33">
        <f>'[1]2019 год ясли (4)'!H15+'[1]2019 год сад (4)'!H15</f>
        <v>33.75</v>
      </c>
      <c r="I15" s="33">
        <f>'[1]2019 год ясли (4)'!I15+'[1]2019 год сад (4)'!I15</f>
        <v>135</v>
      </c>
      <c r="J15" s="33">
        <v>150</v>
      </c>
      <c r="K15" s="33">
        <f t="shared" si="0"/>
        <v>20250</v>
      </c>
      <c r="L15" s="33">
        <f>M15*4</f>
        <v>0</v>
      </c>
      <c r="M15" s="33">
        <v>0</v>
      </c>
      <c r="N15" s="33">
        <f t="shared" si="1"/>
        <v>0</v>
      </c>
      <c r="O15" s="33">
        <f t="shared" si="2"/>
        <v>135</v>
      </c>
      <c r="P15" s="33">
        <f t="shared" si="3"/>
        <v>20250</v>
      </c>
      <c r="Q15" s="30"/>
      <c r="R15" s="30"/>
    </row>
    <row r="16" spans="1:18" s="22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'[1]2019 год ясли (4)'!G16+'[1]2019 год сад (4)'!G16</f>
        <v>8.5</v>
      </c>
      <c r="H16" s="33">
        <f>'[1]2019 год ясли (4)'!H16+'[1]2019 год сад (4)'!H16</f>
        <v>25.5</v>
      </c>
      <c r="I16" s="33">
        <f>'[1]2019 год ясли (4)'!I16+'[1]2019 год сад (4)'!I16</f>
        <v>102</v>
      </c>
      <c r="J16" s="33">
        <v>95</v>
      </c>
      <c r="K16" s="33">
        <f t="shared" si="0"/>
        <v>9690</v>
      </c>
      <c r="L16" s="33">
        <v>12</v>
      </c>
      <c r="M16" s="33">
        <v>1</v>
      </c>
      <c r="N16" s="33">
        <f t="shared" si="1"/>
        <v>1140</v>
      </c>
      <c r="O16" s="33">
        <f t="shared" si="2"/>
        <v>114</v>
      </c>
      <c r="P16" s="33">
        <f t="shared" si="3"/>
        <v>10830</v>
      </c>
      <c r="Q16" s="30"/>
      <c r="R16" s="30"/>
    </row>
    <row r="17" spans="1:18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'[1]2019 год ясли (4)'!G17+'[1]2019 год сад (4)'!G17</f>
        <v>8.33</v>
      </c>
      <c r="H17" s="33">
        <f>'[1]2019 год ясли (4)'!H17+'[1]2019 год сад (4)'!H17</f>
        <v>25</v>
      </c>
      <c r="I17" s="33">
        <f>'[1]2019 год ясли (4)'!I17+'[1]2019 год сад (4)'!I17</f>
        <v>100</v>
      </c>
      <c r="J17" s="33">
        <v>95</v>
      </c>
      <c r="K17" s="33">
        <f t="shared" si="0"/>
        <v>9500</v>
      </c>
      <c r="L17" s="33">
        <f>M17*4</f>
        <v>0</v>
      </c>
      <c r="M17" s="33">
        <v>0</v>
      </c>
      <c r="N17" s="33">
        <f t="shared" si="1"/>
        <v>0</v>
      </c>
      <c r="O17" s="33">
        <f t="shared" si="2"/>
        <v>100</v>
      </c>
      <c r="P17" s="33">
        <f t="shared" si="3"/>
        <v>9500</v>
      </c>
      <c r="Q17" s="30"/>
      <c r="R17" s="30"/>
    </row>
    <row r="18" spans="1:18" s="22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'[1]2019 год ясли (4)'!G18+'[1]2019 год сад (4)'!G18</f>
        <v>39.92</v>
      </c>
      <c r="H18" s="33">
        <f>'[1]2019 год ясли (4)'!H18+'[1]2019 год сад (4)'!H18</f>
        <v>119.76</v>
      </c>
      <c r="I18" s="33">
        <f>'[1]2019 год ясли (4)'!I18+'[1]2019 год сад (4)'!I18</f>
        <v>479</v>
      </c>
      <c r="J18" s="33">
        <v>155</v>
      </c>
      <c r="K18" s="33">
        <f t="shared" si="0"/>
        <v>74245</v>
      </c>
      <c r="L18" s="33">
        <v>46</v>
      </c>
      <c r="M18" s="33">
        <v>3.83</v>
      </c>
      <c r="N18" s="33">
        <f t="shared" si="1"/>
        <v>7130</v>
      </c>
      <c r="O18" s="33">
        <f t="shared" si="2"/>
        <v>525</v>
      </c>
      <c r="P18" s="33">
        <f t="shared" si="3"/>
        <v>81375</v>
      </c>
      <c r="Q18" s="30"/>
      <c r="R18" s="30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'[1]2019 год ясли (4)'!G19+'[1]2019 год сад (4)'!G19</f>
        <v>8.33</v>
      </c>
      <c r="H19" s="33">
        <f>'[1]2019 год ясли (4)'!H19+'[1]2019 год сад (4)'!H19</f>
        <v>25</v>
      </c>
      <c r="I19" s="33">
        <f>'[1]2019 год ясли (4)'!I19+'[1]2019 год сад (4)'!I19</f>
        <v>100</v>
      </c>
      <c r="J19" s="33">
        <v>130</v>
      </c>
      <c r="K19" s="33">
        <f t="shared" si="0"/>
        <v>13000</v>
      </c>
      <c r="L19" s="33">
        <f>M19*4</f>
        <v>0</v>
      </c>
      <c r="M19" s="33">
        <v>0</v>
      </c>
      <c r="N19" s="33">
        <f t="shared" si="1"/>
        <v>0</v>
      </c>
      <c r="O19" s="33">
        <f t="shared" si="2"/>
        <v>100</v>
      </c>
      <c r="P19" s="33">
        <f t="shared" si="3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'[1]2019 год ясли (4)'!G20+'[1]2019 год сад (4)'!G20</f>
        <v>8.33</v>
      </c>
      <c r="H20" s="33">
        <f>'[1]2019 год ясли (4)'!H20+'[1]2019 год сад (4)'!H20</f>
        <v>25</v>
      </c>
      <c r="I20" s="33">
        <f>'[1]2019 год ясли (4)'!I20+'[1]2019 год сад (4)'!I20</f>
        <v>100</v>
      </c>
      <c r="J20" s="33">
        <v>120</v>
      </c>
      <c r="K20" s="33">
        <f t="shared" si="0"/>
        <v>12000</v>
      </c>
      <c r="L20" s="33">
        <f>M20*4</f>
        <v>0</v>
      </c>
      <c r="M20" s="33">
        <v>0</v>
      </c>
      <c r="N20" s="33">
        <f t="shared" si="1"/>
        <v>0</v>
      </c>
      <c r="O20" s="33">
        <f t="shared" si="2"/>
        <v>100</v>
      </c>
      <c r="P20" s="33">
        <f t="shared" si="3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'[1]2019 год ясли (4)'!G21+'[1]2019 год сад (4)'!G21</f>
        <v>3.17</v>
      </c>
      <c r="H21" s="33">
        <f>'[1]2019 год ясли (4)'!H21+'[1]2019 год сад (4)'!H21</f>
        <v>9.5</v>
      </c>
      <c r="I21" s="33">
        <f>'[1]2019 год ясли (4)'!I21+'[1]2019 год сад (4)'!I21</f>
        <v>38</v>
      </c>
      <c r="J21" s="33">
        <v>410</v>
      </c>
      <c r="K21" s="33">
        <f t="shared" si="0"/>
        <v>15580</v>
      </c>
      <c r="L21" s="33">
        <v>12</v>
      </c>
      <c r="M21" s="33">
        <v>1</v>
      </c>
      <c r="N21" s="33">
        <f t="shared" si="1"/>
        <v>4920</v>
      </c>
      <c r="O21" s="33">
        <f t="shared" si="2"/>
        <v>50</v>
      </c>
      <c r="P21" s="33">
        <f t="shared" si="3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'[1]2019 год ясли (4)'!G22+'[1]2019 год сад (4)'!G22</f>
        <v>5.25</v>
      </c>
      <c r="H22" s="33">
        <f>'[1]2019 год ясли (4)'!H22+'[1]2019 год сад (4)'!H22</f>
        <v>15.75</v>
      </c>
      <c r="I22" s="33">
        <f>'[1]2019 год ясли (4)'!I22+'[1]2019 год сад (4)'!I22</f>
        <v>63</v>
      </c>
      <c r="J22" s="33">
        <v>110</v>
      </c>
      <c r="K22" s="33">
        <f t="shared" si="0"/>
        <v>6930</v>
      </c>
      <c r="L22" s="33">
        <v>12</v>
      </c>
      <c r="M22" s="33">
        <v>1</v>
      </c>
      <c r="N22" s="33">
        <f t="shared" si="1"/>
        <v>1320</v>
      </c>
      <c r="O22" s="33">
        <f t="shared" si="2"/>
        <v>75</v>
      </c>
      <c r="P22" s="33">
        <f t="shared" si="3"/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'[1]2019 год ясли (4)'!G23+'[1]2019 год сад (4)'!G23</f>
        <v>10.42</v>
      </c>
      <c r="H23" s="33">
        <f>'[1]2019 год ясли (4)'!H23+'[1]2019 год сад (4)'!H23</f>
        <v>31.26</v>
      </c>
      <c r="I23" s="33">
        <f>'[1]2019 год ясли (4)'!I23+'[1]2019 год сад (4)'!I23</f>
        <v>125</v>
      </c>
      <c r="J23" s="33">
        <v>220</v>
      </c>
      <c r="K23" s="33">
        <f t="shared" si="0"/>
        <v>27500</v>
      </c>
      <c r="L23" s="33">
        <f>M23*4</f>
        <v>0</v>
      </c>
      <c r="M23" s="33">
        <v>0</v>
      </c>
      <c r="N23" s="33">
        <f t="shared" si="1"/>
        <v>0</v>
      </c>
      <c r="O23" s="33">
        <f t="shared" si="2"/>
        <v>125</v>
      </c>
      <c r="P23" s="33">
        <f t="shared" si="3"/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'[1]2019 год ясли (4)'!G24+'[1]2019 год сад (4)'!G24</f>
        <v>0</v>
      </c>
      <c r="H24" s="33">
        <f>'[1]2019 год ясли (4)'!H24+'[1]2019 год сад (4)'!H24</f>
        <v>0</v>
      </c>
      <c r="I24" s="33">
        <f>'[1]2019 год ясли (4)'!I24+'[1]2019 год сад (4)'!I24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'[1]2019 год ясли (4)'!G25+'[1]2019 год сад (4)'!G25</f>
        <v>744.163</v>
      </c>
      <c r="H25" s="33">
        <f>'[1]2019 год ясли (4)'!H25+'[1]2019 год сад (4)'!H25</f>
        <v>2232.5</v>
      </c>
      <c r="I25" s="33">
        <f>'[1]2019 год ясли (4)'!I25+'[1]2019 год сад (4)'!I25</f>
        <v>8930</v>
      </c>
      <c r="J25" s="33">
        <v>150</v>
      </c>
      <c r="K25" s="33">
        <f aca="true" t="shared" si="4" ref="K25:K56">J25*I25</f>
        <v>1339500</v>
      </c>
      <c r="L25" s="33">
        <v>684</v>
      </c>
      <c r="M25" s="33">
        <v>57</v>
      </c>
      <c r="N25" s="33">
        <f aca="true" t="shared" si="5" ref="N25:N67">J25*L25</f>
        <v>102600</v>
      </c>
      <c r="O25" s="33">
        <f aca="true" t="shared" si="6" ref="O25:O56">I25+L25</f>
        <v>9614</v>
      </c>
      <c r="P25" s="33">
        <f aca="true" t="shared" si="7" ref="P25:P56"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'[1]2019 год ясли (4)'!G26+'[1]2019 год сад (4)'!G26</f>
        <v>181.75</v>
      </c>
      <c r="H26" s="33">
        <f>'[1]2019 год ясли (4)'!H26+'[1]2019 год сад (4)'!H26</f>
        <v>545.25</v>
      </c>
      <c r="I26" s="33">
        <f>'[1]2019 год ясли (4)'!I26+'[1]2019 год сад (4)'!I26</f>
        <v>2181</v>
      </c>
      <c r="J26" s="33">
        <v>120</v>
      </c>
      <c r="K26" s="33">
        <f t="shared" si="4"/>
        <v>261720</v>
      </c>
      <c r="L26" s="33">
        <v>114</v>
      </c>
      <c r="M26" s="33">
        <v>9.5</v>
      </c>
      <c r="N26" s="33">
        <f t="shared" si="5"/>
        <v>13680</v>
      </c>
      <c r="O26" s="33">
        <f t="shared" si="6"/>
        <v>2295</v>
      </c>
      <c r="P26" s="33">
        <f t="shared" si="7"/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'[1]2019 год ясли (4)'!G27+'[1]2019 год сад (4)'!G27</f>
        <v>173</v>
      </c>
      <c r="H27" s="33">
        <f>'[1]2019 год ясли (4)'!H27+'[1]2019 год сад (4)'!H27</f>
        <v>519</v>
      </c>
      <c r="I27" s="33">
        <f>'[1]2019 год ясли (4)'!I27+'[1]2019 год сад (4)'!I27</f>
        <v>2076</v>
      </c>
      <c r="J27" s="33">
        <v>130</v>
      </c>
      <c r="K27" s="33">
        <f t="shared" si="4"/>
        <v>269880</v>
      </c>
      <c r="L27" s="33">
        <v>103</v>
      </c>
      <c r="M27" s="33">
        <v>8.58</v>
      </c>
      <c r="N27" s="33">
        <f t="shared" si="5"/>
        <v>13390</v>
      </c>
      <c r="O27" s="33">
        <f t="shared" si="6"/>
        <v>2179</v>
      </c>
      <c r="P27" s="33">
        <f t="shared" si="7"/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'[1]2019 год ясли (4)'!G28+'[1]2019 год сад (4)'!G28</f>
        <v>76.59</v>
      </c>
      <c r="H28" s="33">
        <f>'[1]2019 год ясли (4)'!H28+'[1]2019 год сад (4)'!H28</f>
        <v>229.75</v>
      </c>
      <c r="I28" s="33">
        <f>'[1]2019 год ясли (4)'!I28+'[1]2019 год сад (4)'!I28</f>
        <v>919</v>
      </c>
      <c r="J28" s="33">
        <v>130</v>
      </c>
      <c r="K28" s="33">
        <f t="shared" si="4"/>
        <v>119470</v>
      </c>
      <c r="L28" s="33">
        <v>57</v>
      </c>
      <c r="M28" s="33">
        <v>4.75</v>
      </c>
      <c r="N28" s="33">
        <f t="shared" si="5"/>
        <v>7410</v>
      </c>
      <c r="O28" s="33">
        <f t="shared" si="6"/>
        <v>976</v>
      </c>
      <c r="P28" s="33">
        <f t="shared" si="7"/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'[1]2019 год ясли (4)'!G29+'[1]2019 год сад (4)'!G29</f>
        <v>145.17</v>
      </c>
      <c r="H29" s="33">
        <f>'[1]2019 год ясли (4)'!H29+'[1]2019 год сад (4)'!H29</f>
        <v>435.5</v>
      </c>
      <c r="I29" s="33">
        <f>'[1]2019 год ясли (4)'!I29+'[1]2019 год сад (4)'!I29</f>
        <v>1742</v>
      </c>
      <c r="J29" s="33">
        <v>110</v>
      </c>
      <c r="K29" s="33">
        <f t="shared" si="4"/>
        <v>191620</v>
      </c>
      <c r="L29" s="33">
        <v>114</v>
      </c>
      <c r="M29" s="33">
        <v>9.5</v>
      </c>
      <c r="N29" s="33">
        <f t="shared" si="5"/>
        <v>12540</v>
      </c>
      <c r="O29" s="33">
        <f t="shared" si="6"/>
        <v>1856</v>
      </c>
      <c r="P29" s="33">
        <f t="shared" si="7"/>
        <v>204160</v>
      </c>
      <c r="Q29" s="30"/>
      <c r="R29" s="30"/>
    </row>
    <row r="30" spans="1:18" s="22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'[1]2019 год ясли (4)'!G30+'[1]2019 год сад (4)'!G30</f>
        <v>2.8</v>
      </c>
      <c r="H30" s="33">
        <f>'[1]2019 год ясли (4)'!H30+'[1]2019 год сад (4)'!H30</f>
        <v>8.4</v>
      </c>
      <c r="I30" s="33">
        <f>'[1]2019 год ясли (4)'!I30+'[1]2019 год сад (4)'!I30</f>
        <v>34</v>
      </c>
      <c r="J30" s="33">
        <v>1200</v>
      </c>
      <c r="K30" s="33">
        <f t="shared" si="4"/>
        <v>40800</v>
      </c>
      <c r="L30" s="33">
        <v>0</v>
      </c>
      <c r="M30" s="33">
        <v>0</v>
      </c>
      <c r="N30" s="33">
        <f t="shared" si="5"/>
        <v>0</v>
      </c>
      <c r="O30" s="33">
        <f t="shared" si="6"/>
        <v>34</v>
      </c>
      <c r="P30" s="33">
        <f t="shared" si="7"/>
        <v>40800</v>
      </c>
      <c r="Q30" s="30"/>
      <c r="R30" s="30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'[1]2019 год ясли (4)'!G31+'[1]2019 год сад (4)'!G31</f>
        <v>142</v>
      </c>
      <c r="H31" s="33">
        <f>'[1]2019 год ясли (4)'!H31+'[1]2019 год сад (4)'!H31</f>
        <v>426</v>
      </c>
      <c r="I31" s="33">
        <f>'[1]2019 год ясли (4)'!I31+'[1]2019 год сад (4)'!I31</f>
        <v>710</v>
      </c>
      <c r="J31" s="33">
        <v>380</v>
      </c>
      <c r="K31" s="33">
        <f t="shared" si="4"/>
        <v>269800</v>
      </c>
      <c r="L31" s="33">
        <f>M31*4</f>
        <v>0</v>
      </c>
      <c r="M31" s="33">
        <v>0</v>
      </c>
      <c r="N31" s="33">
        <f t="shared" si="5"/>
        <v>0</v>
      </c>
      <c r="O31" s="33">
        <f t="shared" si="6"/>
        <v>710</v>
      </c>
      <c r="P31" s="33">
        <f t="shared" si="7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'[1]2019 год ясли (4)'!G32+'[1]2019 год сад (4)'!G32</f>
        <v>142</v>
      </c>
      <c r="H32" s="33">
        <f>'[1]2019 год ясли (4)'!H32+'[1]2019 год сад (4)'!H32</f>
        <v>426</v>
      </c>
      <c r="I32" s="33">
        <f>'[1]2019 год ясли (4)'!I32+'[1]2019 год сад (4)'!I32</f>
        <v>710</v>
      </c>
      <c r="J32" s="33">
        <v>380</v>
      </c>
      <c r="K32" s="33">
        <f t="shared" si="4"/>
        <v>269800</v>
      </c>
      <c r="L32" s="33">
        <f>M32*4</f>
        <v>0</v>
      </c>
      <c r="M32" s="33">
        <v>0</v>
      </c>
      <c r="N32" s="33">
        <f t="shared" si="5"/>
        <v>0</v>
      </c>
      <c r="O32" s="33">
        <f t="shared" si="6"/>
        <v>710</v>
      </c>
      <c r="P32" s="33">
        <f t="shared" si="7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'[1]2019 год ясли (4)'!G33+'[1]2019 год сад (4)'!G33</f>
        <v>136</v>
      </c>
      <c r="H33" s="33">
        <f>'[1]2019 год ясли (4)'!H33+'[1]2019 год сад (4)'!H33</f>
        <v>408</v>
      </c>
      <c r="I33" s="33">
        <f>'[1]2019 год ясли (4)'!I33+'[1]2019 год сад (4)'!I33</f>
        <v>408</v>
      </c>
      <c r="J33" s="33">
        <v>250</v>
      </c>
      <c r="K33" s="33">
        <f t="shared" si="4"/>
        <v>102000</v>
      </c>
      <c r="L33" s="33">
        <f>M33*4</f>
        <v>0</v>
      </c>
      <c r="M33" s="33">
        <v>0</v>
      </c>
      <c r="N33" s="33">
        <f t="shared" si="5"/>
        <v>0</v>
      </c>
      <c r="O33" s="33">
        <f t="shared" si="6"/>
        <v>408</v>
      </c>
      <c r="P33" s="33">
        <f t="shared" si="7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'[1]2019 год ясли (4)'!G34+'[1]2019 год сад (4)'!G34</f>
        <v>78</v>
      </c>
      <c r="H34" s="33">
        <f>'[1]2019 год ясли (4)'!H34+'[1]2019 год сад (4)'!H34</f>
        <v>234</v>
      </c>
      <c r="I34" s="33">
        <f>'[1]2019 год ясли (4)'!I34+'[1]2019 год сад (4)'!I34</f>
        <v>234</v>
      </c>
      <c r="J34" s="33">
        <v>200</v>
      </c>
      <c r="K34" s="33">
        <f t="shared" si="4"/>
        <v>46800</v>
      </c>
      <c r="L34" s="33">
        <f>M34*4</f>
        <v>0</v>
      </c>
      <c r="M34" s="33">
        <v>0</v>
      </c>
      <c r="N34" s="33">
        <f t="shared" si="5"/>
        <v>0</v>
      </c>
      <c r="O34" s="33">
        <f t="shared" si="6"/>
        <v>234</v>
      </c>
      <c r="P34" s="33">
        <f t="shared" si="7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'[1]2019 год ясли (4)'!G35+'[1]2019 год сад (4)'!G35</f>
        <v>20</v>
      </c>
      <c r="H35" s="33">
        <f>'[1]2019 год ясли (4)'!H35+'[1]2019 год сад (4)'!H35</f>
        <v>60</v>
      </c>
      <c r="I35" s="33">
        <f>'[1]2019 год ясли (4)'!I35+'[1]2019 год сад (4)'!I35</f>
        <v>240</v>
      </c>
      <c r="J35" s="33">
        <v>420</v>
      </c>
      <c r="K35" s="33">
        <f t="shared" si="4"/>
        <v>100800</v>
      </c>
      <c r="L35" s="33">
        <v>12</v>
      </c>
      <c r="M35" s="33">
        <v>1</v>
      </c>
      <c r="N35" s="33">
        <f t="shared" si="5"/>
        <v>5040</v>
      </c>
      <c r="O35" s="33">
        <f t="shared" si="6"/>
        <v>252</v>
      </c>
      <c r="P35" s="33">
        <f t="shared" si="7"/>
        <v>105840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'[1]2019 год ясли (4)'!G36+'[1]2019 год сад (4)'!G36</f>
        <v>196</v>
      </c>
      <c r="H36" s="33">
        <f>'[1]2019 год ясли (4)'!H36+'[1]2019 год сад (4)'!H36</f>
        <v>588</v>
      </c>
      <c r="I36" s="33">
        <f>'[1]2019 год ясли (4)'!I36+'[1]2019 год сад (4)'!I36</f>
        <v>2352</v>
      </c>
      <c r="J36" s="33">
        <v>390</v>
      </c>
      <c r="K36" s="33">
        <f t="shared" si="4"/>
        <v>917280</v>
      </c>
      <c r="L36" s="33">
        <v>0</v>
      </c>
      <c r="M36" s="33">
        <v>0</v>
      </c>
      <c r="N36" s="33">
        <f t="shared" si="5"/>
        <v>0</v>
      </c>
      <c r="O36" s="33">
        <f t="shared" si="6"/>
        <v>2352</v>
      </c>
      <c r="P36" s="33">
        <f t="shared" si="7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'[1]2019 год ясли (4)'!G37+'[1]2019 год сад (4)'!G37</f>
        <v>222</v>
      </c>
      <c r="H37" s="33">
        <f>'[1]2019 год ясли (4)'!H37+'[1]2019 год сад (4)'!H37</f>
        <v>666</v>
      </c>
      <c r="I37" s="33">
        <f>'[1]2019 год ясли (4)'!I37+'[1]2019 год сад (4)'!I37</f>
        <v>2664</v>
      </c>
      <c r="J37" s="33">
        <v>450</v>
      </c>
      <c r="K37" s="33">
        <f t="shared" si="4"/>
        <v>1198800</v>
      </c>
      <c r="L37" s="33">
        <f>M37*4</f>
        <v>0</v>
      </c>
      <c r="M37" s="33">
        <v>0</v>
      </c>
      <c r="N37" s="33">
        <f t="shared" si="5"/>
        <v>0</v>
      </c>
      <c r="O37" s="33">
        <f t="shared" si="6"/>
        <v>2664</v>
      </c>
      <c r="P37" s="33">
        <f t="shared" si="7"/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'[1]2019 год ясли (4)'!G38+'[1]2019 год сад (4)'!G38</f>
        <v>204</v>
      </c>
      <c r="H38" s="33">
        <f>'[1]2019 год ясли (4)'!H38+'[1]2019 год сад (4)'!H38</f>
        <v>612</v>
      </c>
      <c r="I38" s="33">
        <f>'[1]2019 год ясли (4)'!I38+'[1]2019 год сад (4)'!I38</f>
        <v>2448</v>
      </c>
      <c r="J38" s="33">
        <v>200</v>
      </c>
      <c r="K38" s="33">
        <f t="shared" si="4"/>
        <v>489600</v>
      </c>
      <c r="L38" s="33">
        <f>M38*4</f>
        <v>0</v>
      </c>
      <c r="M38" s="33">
        <v>0</v>
      </c>
      <c r="N38" s="33">
        <f t="shared" si="5"/>
        <v>0</v>
      </c>
      <c r="O38" s="33">
        <f t="shared" si="6"/>
        <v>2448</v>
      </c>
      <c r="P38" s="33">
        <f t="shared" si="7"/>
        <v>489600</v>
      </c>
      <c r="Q38" s="30"/>
      <c r="R38" s="30"/>
    </row>
    <row r="39" spans="1:18" s="22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'[1]2019 год ясли (4)'!G39+'[1]2019 год сад (4)'!G39</f>
        <v>39.58</v>
      </c>
      <c r="H39" s="33">
        <f>'[1]2019 год ясли (4)'!H39+'[1]2019 год сад (4)'!H39</f>
        <v>118.75</v>
      </c>
      <c r="I39" s="33">
        <f>'[1]2019 год ясли (4)'!I39+'[1]2019 год сад (4)'!I39</f>
        <v>475</v>
      </c>
      <c r="J39" s="33">
        <v>190</v>
      </c>
      <c r="K39" s="33">
        <f t="shared" si="4"/>
        <v>90250</v>
      </c>
      <c r="L39" s="33">
        <v>114</v>
      </c>
      <c r="M39" s="33">
        <v>9.5</v>
      </c>
      <c r="N39" s="33">
        <f t="shared" si="5"/>
        <v>21660</v>
      </c>
      <c r="O39" s="33">
        <f t="shared" si="6"/>
        <v>589</v>
      </c>
      <c r="P39" s="33">
        <f t="shared" si="7"/>
        <v>111910</v>
      </c>
      <c r="Q39" s="30"/>
      <c r="R39" s="30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'[1]2019 год ясли (4)'!G40+'[1]2019 год сад (4)'!G40</f>
        <v>184.16</v>
      </c>
      <c r="H40" s="33">
        <f>'[1]2019 год ясли (4)'!H40+'[1]2019 год сад (4)'!H40</f>
        <v>552.5</v>
      </c>
      <c r="I40" s="33">
        <f>'[1]2019 год ясли (4)'!I40+'[1]2019 год сад (4)'!I40</f>
        <v>2210</v>
      </c>
      <c r="J40" s="33">
        <v>270</v>
      </c>
      <c r="K40" s="33">
        <f t="shared" si="4"/>
        <v>596700</v>
      </c>
      <c r="L40" s="33">
        <v>90</v>
      </c>
      <c r="M40" s="33">
        <v>7.5</v>
      </c>
      <c r="N40" s="33">
        <f t="shared" si="5"/>
        <v>24300</v>
      </c>
      <c r="O40" s="33">
        <f t="shared" si="6"/>
        <v>2300</v>
      </c>
      <c r="P40" s="33">
        <f t="shared" si="7"/>
        <v>621000</v>
      </c>
      <c r="Q40" s="30"/>
      <c r="R40" s="30"/>
    </row>
    <row r="41" spans="1:18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'[1]2019 год ясли (4)'!G41+'[1]2019 год сад (4)'!G41</f>
        <v>12.15</v>
      </c>
      <c r="H41" s="33">
        <f>'[1]2019 год ясли (4)'!H41+'[1]2019 год сад (4)'!H41</f>
        <v>36.45</v>
      </c>
      <c r="I41" s="33">
        <f>'[1]2019 год ясли (4)'!I41+'[1]2019 год сад (4)'!I41</f>
        <v>145.8</v>
      </c>
      <c r="J41" s="33">
        <v>900</v>
      </c>
      <c r="K41" s="33">
        <f t="shared" si="4"/>
        <v>131220</v>
      </c>
      <c r="L41" s="33">
        <f>M41*4</f>
        <v>0</v>
      </c>
      <c r="M41" s="33">
        <v>0</v>
      </c>
      <c r="N41" s="33">
        <f t="shared" si="5"/>
        <v>0</v>
      </c>
      <c r="O41" s="33">
        <f t="shared" si="6"/>
        <v>145.8</v>
      </c>
      <c r="P41" s="33">
        <f t="shared" si="7"/>
        <v>131220</v>
      </c>
      <c r="Q41" s="30"/>
      <c r="R41" s="30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'[1]2019 год ясли (4)'!G42+'[1]2019 год сад (4)'!G42</f>
        <v>78.5</v>
      </c>
      <c r="H42" s="33">
        <f>'[1]2019 год ясли (4)'!H42+'[1]2019 год сад (4)'!H42</f>
        <v>235.5</v>
      </c>
      <c r="I42" s="33">
        <f>'[1]2019 год ясли (4)'!I42+'[1]2019 год сад (4)'!I42</f>
        <v>942</v>
      </c>
      <c r="J42" s="33">
        <v>2200</v>
      </c>
      <c r="K42" s="33">
        <f t="shared" si="4"/>
        <v>2072400</v>
      </c>
      <c r="L42" s="33">
        <f>M42*4</f>
        <v>0</v>
      </c>
      <c r="M42" s="33">
        <v>0</v>
      </c>
      <c r="N42" s="33">
        <f t="shared" si="5"/>
        <v>0</v>
      </c>
      <c r="O42" s="33">
        <f t="shared" si="6"/>
        <v>942</v>
      </c>
      <c r="P42" s="33">
        <f t="shared" si="7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'[1]2019 год ясли (4)'!G43+'[1]2019 год сад (4)'!G43</f>
        <v>39.58</v>
      </c>
      <c r="H43" s="33">
        <f>'[1]2019 год ясли (4)'!H43+'[1]2019 год сад (4)'!H43</f>
        <v>118.75</v>
      </c>
      <c r="I43" s="33">
        <f>'[1]2019 год ясли (4)'!I43+'[1]2019 год сад (4)'!I43</f>
        <v>475</v>
      </c>
      <c r="J43" s="33">
        <v>390</v>
      </c>
      <c r="K43" s="33">
        <f t="shared" si="4"/>
        <v>185250</v>
      </c>
      <c r="L43" s="33">
        <v>23</v>
      </c>
      <c r="M43" s="33">
        <v>1.92</v>
      </c>
      <c r="N43" s="33">
        <f t="shared" si="5"/>
        <v>8970</v>
      </c>
      <c r="O43" s="33">
        <f t="shared" si="6"/>
        <v>498</v>
      </c>
      <c r="P43" s="33">
        <f t="shared" si="7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'[1]2019 год ясли (4)'!G44+'[1]2019 год сад (4)'!G44</f>
        <v>2057.5</v>
      </c>
      <c r="H44" s="33">
        <f>'[1]2019 год ясли (4)'!H44+'[1]2019 год сад (4)'!H44</f>
        <v>6172.5</v>
      </c>
      <c r="I44" s="33">
        <f>'[1]2019 год ясли (4)'!I44+'[1]2019 год сад (4)'!I44</f>
        <v>24690</v>
      </c>
      <c r="J44" s="33">
        <v>30</v>
      </c>
      <c r="K44" s="33">
        <f t="shared" si="4"/>
        <v>740700</v>
      </c>
      <c r="L44" s="33">
        <v>144</v>
      </c>
      <c r="M44" s="33">
        <v>12</v>
      </c>
      <c r="N44" s="33">
        <f t="shared" si="5"/>
        <v>4320</v>
      </c>
      <c r="O44" s="33">
        <f t="shared" si="6"/>
        <v>24834</v>
      </c>
      <c r="P44" s="33">
        <f t="shared" si="7"/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'[1]2019 год ясли (4)'!G45+'[1]2019 год сад (4)'!G45</f>
        <v>965</v>
      </c>
      <c r="H45" s="33">
        <f>'[1]2019 год ясли (4)'!H45+'[1]2019 год сад (4)'!H45</f>
        <v>2895</v>
      </c>
      <c r="I45" s="33">
        <f>'[1]2019 год ясли (4)'!I45+'[1]2019 год сад (4)'!I45</f>
        <v>11580</v>
      </c>
      <c r="J45" s="33">
        <v>200</v>
      </c>
      <c r="K45" s="33">
        <f t="shared" si="4"/>
        <v>2316000</v>
      </c>
      <c r="L45" s="33">
        <f aca="true" t="shared" si="8" ref="L45:L50">M45*4</f>
        <v>0</v>
      </c>
      <c r="M45" s="33">
        <v>0</v>
      </c>
      <c r="N45" s="33">
        <f t="shared" si="5"/>
        <v>0</v>
      </c>
      <c r="O45" s="33">
        <f t="shared" si="6"/>
        <v>11580</v>
      </c>
      <c r="P45" s="33">
        <f t="shared" si="7"/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'[1]2019 год ясли (4)'!G46+'[1]2019 год сад (4)'!G46</f>
        <v>54.42</v>
      </c>
      <c r="H46" s="33">
        <f>'[1]2019 год ясли (4)'!H46+'[1]2019 год сад (4)'!H46</f>
        <v>163.25</v>
      </c>
      <c r="I46" s="33">
        <f>'[1]2019 год ясли (4)'!I46+'[1]2019 год сад (4)'!I46</f>
        <v>653</v>
      </c>
      <c r="J46" s="33">
        <v>400</v>
      </c>
      <c r="K46" s="33">
        <f t="shared" si="4"/>
        <v>261200</v>
      </c>
      <c r="L46" s="33">
        <f t="shared" si="8"/>
        <v>0</v>
      </c>
      <c r="M46" s="33">
        <v>0</v>
      </c>
      <c r="N46" s="33">
        <f t="shared" si="5"/>
        <v>0</v>
      </c>
      <c r="O46" s="33">
        <f t="shared" si="6"/>
        <v>653</v>
      </c>
      <c r="P46" s="33">
        <f t="shared" si="7"/>
        <v>261200</v>
      </c>
      <c r="Q46" s="30"/>
      <c r="R46" s="30"/>
    </row>
    <row r="47" spans="1:18" s="20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'[1]2019 год ясли (4)'!G47+'[1]2019 год сад (4)'!G47</f>
        <v>53</v>
      </c>
      <c r="H47" s="33">
        <f>'[1]2019 год ясли (4)'!H47+'[1]2019 год сад (4)'!H47</f>
        <v>159</v>
      </c>
      <c r="I47" s="33">
        <f>'[1]2019 год ясли (4)'!I47+'[1]2019 год сад (4)'!I47</f>
        <v>636</v>
      </c>
      <c r="J47" s="33">
        <v>360</v>
      </c>
      <c r="K47" s="33">
        <f t="shared" si="4"/>
        <v>228960</v>
      </c>
      <c r="L47" s="33">
        <f t="shared" si="8"/>
        <v>0</v>
      </c>
      <c r="M47" s="33">
        <v>0</v>
      </c>
      <c r="N47" s="33">
        <f t="shared" si="5"/>
        <v>0</v>
      </c>
      <c r="O47" s="33">
        <f t="shared" si="6"/>
        <v>636</v>
      </c>
      <c r="P47" s="33">
        <f t="shared" si="7"/>
        <v>228960</v>
      </c>
      <c r="Q47" s="30"/>
      <c r="R47" s="30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'[1]2019 год ясли (4)'!G48+'[1]2019 год сад (4)'!G48</f>
        <v>198</v>
      </c>
      <c r="H48" s="33">
        <f>'[1]2019 год ясли (4)'!H48+'[1]2019 год сад (4)'!H48</f>
        <v>594</v>
      </c>
      <c r="I48" s="33">
        <f>'[1]2019 год ясли (4)'!I48+'[1]2019 год сад (4)'!I48</f>
        <v>2376</v>
      </c>
      <c r="J48" s="33">
        <v>200</v>
      </c>
      <c r="K48" s="33">
        <f t="shared" si="4"/>
        <v>475200</v>
      </c>
      <c r="L48" s="33">
        <f t="shared" si="8"/>
        <v>0</v>
      </c>
      <c r="M48" s="33">
        <v>0</v>
      </c>
      <c r="N48" s="33">
        <f t="shared" si="5"/>
        <v>0</v>
      </c>
      <c r="O48" s="33">
        <f t="shared" si="6"/>
        <v>2376</v>
      </c>
      <c r="P48" s="33">
        <f t="shared" si="7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'[1]2019 год ясли (4)'!G49+'[1]2019 год сад (4)'!G49</f>
        <v>62.5</v>
      </c>
      <c r="H49" s="33">
        <f>'[1]2019 год ясли (4)'!H49+'[1]2019 год сад (4)'!H49</f>
        <v>187.5</v>
      </c>
      <c r="I49" s="33">
        <f>'[1]2019 год ясли (4)'!I49+'[1]2019 год сад (4)'!I49</f>
        <v>750</v>
      </c>
      <c r="J49" s="33">
        <v>990</v>
      </c>
      <c r="K49" s="33">
        <f t="shared" si="4"/>
        <v>742500</v>
      </c>
      <c r="L49" s="33">
        <f t="shared" si="8"/>
        <v>0</v>
      </c>
      <c r="M49" s="33">
        <v>0</v>
      </c>
      <c r="N49" s="33">
        <f t="shared" si="5"/>
        <v>0</v>
      </c>
      <c r="O49" s="33">
        <f t="shared" si="6"/>
        <v>750</v>
      </c>
      <c r="P49" s="33">
        <f t="shared" si="7"/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'[1]2019 год ясли (4)'!G50+'[1]2019 год сад (4)'!G50</f>
        <v>638</v>
      </c>
      <c r="H50" s="33">
        <f>'[1]2019 год ясли (4)'!H50+'[1]2019 год сад (4)'!H50</f>
        <v>1914</v>
      </c>
      <c r="I50" s="33">
        <f>'[1]2019 год ясли (4)'!I50+'[1]2019 год сад (4)'!I50</f>
        <v>7656</v>
      </c>
      <c r="J50" s="33">
        <v>120</v>
      </c>
      <c r="K50" s="33">
        <f t="shared" si="4"/>
        <v>918720</v>
      </c>
      <c r="L50" s="33">
        <f t="shared" si="8"/>
        <v>0</v>
      </c>
      <c r="M50" s="33">
        <v>0</v>
      </c>
      <c r="N50" s="33">
        <f t="shared" si="5"/>
        <v>0</v>
      </c>
      <c r="O50" s="33">
        <f t="shared" si="6"/>
        <v>7656</v>
      </c>
      <c r="P50" s="33">
        <f t="shared" si="7"/>
        <v>918720</v>
      </c>
      <c r="Q50" s="30"/>
      <c r="R50" s="30"/>
    </row>
    <row r="51" spans="1:18" s="22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'[1]2019 год ясли (4)'!G51+'[1]2019 год сад (4)'!G51</f>
        <v>179</v>
      </c>
      <c r="H51" s="33">
        <f>'[1]2019 год ясли (4)'!H51+'[1]2019 год сад (4)'!H51</f>
        <v>537</v>
      </c>
      <c r="I51" s="33">
        <f>'[1]2019 год ясли (4)'!I51+'[1]2019 год сад (4)'!I51</f>
        <v>2148</v>
      </c>
      <c r="J51" s="33">
        <v>940</v>
      </c>
      <c r="K51" s="33">
        <f t="shared" si="4"/>
        <v>2019120</v>
      </c>
      <c r="L51" s="33">
        <v>342</v>
      </c>
      <c r="M51" s="33">
        <v>28.5</v>
      </c>
      <c r="N51" s="33">
        <f t="shared" si="5"/>
        <v>321480</v>
      </c>
      <c r="O51" s="33">
        <f t="shared" si="6"/>
        <v>2490</v>
      </c>
      <c r="P51" s="33">
        <f t="shared" si="7"/>
        <v>2340600</v>
      </c>
      <c r="Q51" s="30"/>
      <c r="R51" s="30"/>
    </row>
    <row r="52" spans="1:18" s="22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'[1]2019 год ясли (4)'!G52+'[1]2019 год сад (4)'!G52</f>
        <v>228.33999999999997</v>
      </c>
      <c r="H52" s="33">
        <f>'[1]2019 год ясли (4)'!H52+'[1]2019 год сад (4)'!H52</f>
        <v>685.01</v>
      </c>
      <c r="I52" s="33">
        <f>'[1]2019 год ясли (4)'!I52+'[1]2019 год сад (4)'!I52</f>
        <v>2740</v>
      </c>
      <c r="J52" s="33">
        <v>1750</v>
      </c>
      <c r="K52" s="33">
        <f t="shared" si="4"/>
        <v>4795000</v>
      </c>
      <c r="L52" s="33">
        <f>M52*4</f>
        <v>0</v>
      </c>
      <c r="M52" s="33">
        <v>0</v>
      </c>
      <c r="N52" s="33">
        <f t="shared" si="5"/>
        <v>0</v>
      </c>
      <c r="O52" s="33">
        <f t="shared" si="6"/>
        <v>2740</v>
      </c>
      <c r="P52" s="33">
        <f t="shared" si="7"/>
        <v>4795000</v>
      </c>
      <c r="Q52" s="30"/>
      <c r="R52" s="30"/>
    </row>
    <row r="53" spans="1:18" s="20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'[1]2019 год ясли (4)'!G53+'[1]2019 год сад (4)'!G53</f>
        <v>32</v>
      </c>
      <c r="H53" s="33">
        <f>'[1]2019 год ясли (4)'!H53+'[1]2019 год сад (4)'!H53</f>
        <v>96</v>
      </c>
      <c r="I53" s="33">
        <f>'[1]2019 год ясли (4)'!I53+'[1]2019 год сад (4)'!I53</f>
        <v>384</v>
      </c>
      <c r="J53" s="33">
        <v>570</v>
      </c>
      <c r="K53" s="33">
        <f t="shared" si="4"/>
        <v>218880</v>
      </c>
      <c r="L53" s="33">
        <f>M53*4</f>
        <v>0</v>
      </c>
      <c r="M53" s="33">
        <v>0</v>
      </c>
      <c r="N53" s="33">
        <f t="shared" si="5"/>
        <v>0</v>
      </c>
      <c r="O53" s="33">
        <f t="shared" si="6"/>
        <v>384</v>
      </c>
      <c r="P53" s="33">
        <f t="shared" si="7"/>
        <v>218880</v>
      </c>
      <c r="Q53" s="30"/>
      <c r="R53" s="30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'[1]2019 год ясли (4)'!G54+'[1]2019 год сад (4)'!G54</f>
        <v>36</v>
      </c>
      <c r="H54" s="33">
        <f>'[1]2019 год ясли (4)'!H54+'[1]2019 год сад (4)'!H54</f>
        <v>108</v>
      </c>
      <c r="I54" s="33">
        <f>'[1]2019 год ясли (4)'!I54+'[1]2019 год сад (4)'!I54</f>
        <v>432</v>
      </c>
      <c r="J54" s="33">
        <v>920</v>
      </c>
      <c r="K54" s="33">
        <f t="shared" si="4"/>
        <v>397440</v>
      </c>
      <c r="L54" s="33">
        <f>M54*4</f>
        <v>0</v>
      </c>
      <c r="M54" s="33">
        <v>0</v>
      </c>
      <c r="N54" s="33">
        <f t="shared" si="5"/>
        <v>0</v>
      </c>
      <c r="O54" s="33">
        <f t="shared" si="6"/>
        <v>432</v>
      </c>
      <c r="P54" s="33">
        <f t="shared" si="7"/>
        <v>397440</v>
      </c>
      <c r="Q54" s="47"/>
      <c r="R54" s="47"/>
    </row>
    <row r="55" spans="1:18" s="20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'[1]2019 год ясли (4)'!G55+'[1]2019 год сад (4)'!G55</f>
        <v>20.42</v>
      </c>
      <c r="H55" s="33">
        <f>'[1]2019 год ясли (4)'!H55+'[1]2019 год сад (4)'!H55</f>
        <v>61.25</v>
      </c>
      <c r="I55" s="33">
        <f>'[1]2019 год ясли (4)'!I55+'[1]2019 год сад (4)'!I55</f>
        <v>245</v>
      </c>
      <c r="J55" s="33">
        <v>1310</v>
      </c>
      <c r="K55" s="33">
        <f t="shared" si="4"/>
        <v>320950</v>
      </c>
      <c r="L55" s="33">
        <f>M55*4</f>
        <v>0</v>
      </c>
      <c r="M55" s="33">
        <v>0</v>
      </c>
      <c r="N55" s="33">
        <f t="shared" si="5"/>
        <v>0</v>
      </c>
      <c r="O55" s="33">
        <f t="shared" si="6"/>
        <v>245</v>
      </c>
      <c r="P55" s="33">
        <f t="shared" si="7"/>
        <v>320950</v>
      </c>
      <c r="Q55" s="30"/>
      <c r="R55" s="30"/>
    </row>
    <row r="56" spans="1:18" s="22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'[1]2019 год ясли (4)'!G56+'[1]2019 год сад (4)'!G56</f>
        <v>15.17</v>
      </c>
      <c r="H56" s="33">
        <f>'[1]2019 год ясли (4)'!H56+'[1]2019 год сад (4)'!H56</f>
        <v>45.5</v>
      </c>
      <c r="I56" s="33">
        <f>'[1]2019 год ясли (4)'!I56+'[1]2019 год сад (4)'!I56</f>
        <v>182</v>
      </c>
      <c r="J56" s="33">
        <v>1620</v>
      </c>
      <c r="K56" s="33">
        <f t="shared" si="4"/>
        <v>294840</v>
      </c>
      <c r="L56" s="33">
        <v>0</v>
      </c>
      <c r="M56" s="33">
        <v>0</v>
      </c>
      <c r="N56" s="33">
        <f t="shared" si="5"/>
        <v>0</v>
      </c>
      <c r="O56" s="33">
        <f t="shared" si="6"/>
        <v>182</v>
      </c>
      <c r="P56" s="33">
        <f t="shared" si="7"/>
        <v>294840</v>
      </c>
      <c r="Q56" s="30"/>
      <c r="R56" s="30"/>
    </row>
    <row r="57" spans="1:18" s="22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'[1]2019 год ясли (4)'!G57+'[1]2019 год сад (4)'!G57</f>
        <v>91.08</v>
      </c>
      <c r="H57" s="33">
        <f>'[1]2019 год ясли (4)'!H57+'[1]2019 год сад (4)'!H57</f>
        <v>273.25</v>
      </c>
      <c r="I57" s="33">
        <f>'[1]2019 год ясли (4)'!I57+'[1]2019 год сад (4)'!I57</f>
        <v>1093</v>
      </c>
      <c r="J57" s="33">
        <v>1550</v>
      </c>
      <c r="K57" s="33">
        <f aca="true" t="shared" si="9" ref="K57:K88">J57*I57</f>
        <v>1694150</v>
      </c>
      <c r="L57" s="33">
        <f>M57*4</f>
        <v>0</v>
      </c>
      <c r="M57" s="33">
        <v>0</v>
      </c>
      <c r="N57" s="33">
        <f t="shared" si="5"/>
        <v>0</v>
      </c>
      <c r="O57" s="33">
        <f aca="true" t="shared" si="10" ref="O57:O76">I57+L57</f>
        <v>1093</v>
      </c>
      <c r="P57" s="33">
        <f aca="true" t="shared" si="11" ref="P57:P88">J57*O57</f>
        <v>1694150</v>
      </c>
      <c r="Q57" s="30"/>
      <c r="R57" s="30"/>
    </row>
    <row r="58" spans="1:18" s="22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'[1]2019 год ясли (4)'!G58+'[1]2019 год сад (4)'!G58</f>
        <v>22.33</v>
      </c>
      <c r="H58" s="33">
        <f>'[1]2019 год ясли (4)'!H58+'[1]2019 год сад (4)'!H58</f>
        <v>67</v>
      </c>
      <c r="I58" s="33">
        <f>'[1]2019 год ясли (4)'!I58+'[1]2019 год сад (4)'!I58</f>
        <v>268</v>
      </c>
      <c r="J58" s="33">
        <v>620</v>
      </c>
      <c r="K58" s="33">
        <f t="shared" si="9"/>
        <v>166160</v>
      </c>
      <c r="L58" s="33">
        <f>M58*4</f>
        <v>0</v>
      </c>
      <c r="M58" s="33">
        <v>0</v>
      </c>
      <c r="N58" s="33">
        <f t="shared" si="5"/>
        <v>0</v>
      </c>
      <c r="O58" s="33">
        <f t="shared" si="10"/>
        <v>268</v>
      </c>
      <c r="P58" s="33">
        <f t="shared" si="11"/>
        <v>166160</v>
      </c>
      <c r="Q58" s="30"/>
      <c r="R58" s="30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'[1]2019 год ясли (4)'!G59+'[1]2019 год сад (4)'!G59</f>
        <v>24.8</v>
      </c>
      <c r="H59" s="33">
        <f>'[1]2019 год ясли (4)'!H59+'[1]2019 год сад (4)'!H59</f>
        <v>74.4</v>
      </c>
      <c r="I59" s="33">
        <f>'[1]2019 год ясли (4)'!I59+'[1]2019 год сад (4)'!I59</f>
        <v>298</v>
      </c>
      <c r="J59" s="33">
        <v>650</v>
      </c>
      <c r="K59" s="33">
        <f t="shared" si="9"/>
        <v>193700</v>
      </c>
      <c r="L59" s="33">
        <v>34</v>
      </c>
      <c r="M59" s="33">
        <v>2.83</v>
      </c>
      <c r="N59" s="33">
        <f t="shared" si="5"/>
        <v>22100</v>
      </c>
      <c r="O59" s="33">
        <f t="shared" si="10"/>
        <v>332</v>
      </c>
      <c r="P59" s="33">
        <f t="shared" si="11"/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'[1]2019 год ясли (4)'!G60+'[1]2019 год сад (4)'!G60</f>
        <v>3.66</v>
      </c>
      <c r="H60" s="33">
        <f>'[1]2019 год ясли (4)'!H60+'[1]2019 год сад (4)'!H60</f>
        <v>11</v>
      </c>
      <c r="I60" s="33">
        <f>'[1]2019 год ясли (4)'!I60+'[1]2019 год сад (4)'!I60</f>
        <v>44</v>
      </c>
      <c r="J60" s="33">
        <v>2650</v>
      </c>
      <c r="K60" s="33">
        <f t="shared" si="9"/>
        <v>116600</v>
      </c>
      <c r="L60" s="33">
        <v>0</v>
      </c>
      <c r="M60" s="33">
        <v>0</v>
      </c>
      <c r="N60" s="33">
        <f t="shared" si="5"/>
        <v>0</v>
      </c>
      <c r="O60" s="33">
        <f t="shared" si="10"/>
        <v>44</v>
      </c>
      <c r="P60" s="33">
        <f t="shared" si="11"/>
        <v>116600</v>
      </c>
      <c r="Q60" s="30"/>
      <c r="R60" s="30"/>
    </row>
    <row r="61" spans="1:18" s="22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'[1]2019 год ясли (4)'!G61+'[1]2019 год сад (4)'!G61</f>
        <v>20.08</v>
      </c>
      <c r="H61" s="33">
        <f>'[1]2019 год ясли (4)'!H61+'[1]2019 год сад (4)'!H61</f>
        <v>60.25</v>
      </c>
      <c r="I61" s="33">
        <f>'[1]2019 год ясли (4)'!I61+'[1]2019 год сад (4)'!I61</f>
        <v>241</v>
      </c>
      <c r="J61" s="33">
        <v>45</v>
      </c>
      <c r="K61" s="33">
        <f t="shared" si="9"/>
        <v>10845</v>
      </c>
      <c r="L61" s="33">
        <v>23</v>
      </c>
      <c r="M61" s="33">
        <v>1.92</v>
      </c>
      <c r="N61" s="33">
        <f t="shared" si="5"/>
        <v>1035</v>
      </c>
      <c r="O61" s="33">
        <f t="shared" si="10"/>
        <v>264</v>
      </c>
      <c r="P61" s="33">
        <f t="shared" si="11"/>
        <v>11880</v>
      </c>
      <c r="Q61" s="30"/>
      <c r="R61" s="30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'[1]2019 год ясли (4)'!G62+'[1]2019 год сад (4)'!G62</f>
        <v>2.16</v>
      </c>
      <c r="H62" s="33">
        <f>'[1]2019 год ясли (4)'!H62+'[1]2019 год сад (4)'!H62</f>
        <v>6.5</v>
      </c>
      <c r="I62" s="33">
        <f>'[1]2019 год ясли (4)'!I62+'[1]2019 год сад (4)'!I62</f>
        <v>26</v>
      </c>
      <c r="J62" s="33">
        <v>330</v>
      </c>
      <c r="K62" s="33">
        <f t="shared" si="9"/>
        <v>8580</v>
      </c>
      <c r="L62" s="33">
        <f>M62*4</f>
        <v>0</v>
      </c>
      <c r="M62" s="33">
        <v>0</v>
      </c>
      <c r="N62" s="33">
        <f t="shared" si="5"/>
        <v>0</v>
      </c>
      <c r="O62" s="33">
        <f t="shared" si="10"/>
        <v>26</v>
      </c>
      <c r="P62" s="33">
        <f t="shared" si="11"/>
        <v>8580</v>
      </c>
      <c r="Q62" s="30"/>
      <c r="R62" s="30"/>
    </row>
    <row r="63" spans="1:18" s="22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'[1]2019 год ясли (4)'!G63+'[1]2019 год сад (4)'!G63</f>
        <v>20.42</v>
      </c>
      <c r="H63" s="33">
        <f>'[1]2019 год ясли (4)'!H63+'[1]2019 год сад (4)'!H63</f>
        <v>61.25</v>
      </c>
      <c r="I63" s="33">
        <f>'[1]2019 год ясли (4)'!I63+'[1]2019 год сад (4)'!I63</f>
        <v>245</v>
      </c>
      <c r="J63" s="33">
        <v>340</v>
      </c>
      <c r="K63" s="33">
        <f t="shared" si="9"/>
        <v>83300</v>
      </c>
      <c r="L63" s="33">
        <f>M63*4</f>
        <v>0</v>
      </c>
      <c r="M63" s="33">
        <v>0</v>
      </c>
      <c r="N63" s="33">
        <f t="shared" si="5"/>
        <v>0</v>
      </c>
      <c r="O63" s="33">
        <f t="shared" si="10"/>
        <v>245</v>
      </c>
      <c r="P63" s="33">
        <f t="shared" si="11"/>
        <v>83300</v>
      </c>
      <c r="Q63" s="30"/>
      <c r="R63" s="30"/>
    </row>
    <row r="64" spans="1:18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'[1]2019 год ясли (4)'!G64+'[1]2019 год сад (4)'!G64</f>
        <v>19</v>
      </c>
      <c r="H64" s="33">
        <f>'[1]2019 год ясли (4)'!H64+'[1]2019 год сад (4)'!H64</f>
        <v>57</v>
      </c>
      <c r="I64" s="33">
        <f>'[1]2019 год ясли (4)'!I64+'[1]2019 год сад (4)'!I64</f>
        <v>228</v>
      </c>
      <c r="J64" s="33">
        <v>580</v>
      </c>
      <c r="K64" s="33">
        <f t="shared" si="9"/>
        <v>132240</v>
      </c>
      <c r="L64" s="33">
        <f>M64*4</f>
        <v>0</v>
      </c>
      <c r="M64" s="33">
        <v>0</v>
      </c>
      <c r="N64" s="33">
        <f t="shared" si="5"/>
        <v>0</v>
      </c>
      <c r="O64" s="33">
        <f t="shared" si="10"/>
        <v>228</v>
      </c>
      <c r="P64" s="33">
        <f t="shared" si="11"/>
        <v>132240</v>
      </c>
      <c r="Q64" s="30"/>
      <c r="R64" s="30"/>
    </row>
    <row r="65" spans="1:18" s="22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'[1]2019 год ясли (4)'!G65+'[1]2019 год сад (4)'!G65</f>
        <v>5.59</v>
      </c>
      <c r="H65" s="33">
        <f>'[1]2019 год ясли (4)'!H65+'[1]2019 год сад (4)'!H65</f>
        <v>16.75</v>
      </c>
      <c r="I65" s="33">
        <f>'[1]2019 год ясли (4)'!I65+'[1]2019 год сад (4)'!I65</f>
        <v>67</v>
      </c>
      <c r="J65" s="33">
        <v>495</v>
      </c>
      <c r="K65" s="33">
        <f t="shared" si="9"/>
        <v>33165</v>
      </c>
      <c r="L65" s="33">
        <v>11</v>
      </c>
      <c r="M65" s="33">
        <v>0.92</v>
      </c>
      <c r="N65" s="33">
        <f t="shared" si="5"/>
        <v>5445</v>
      </c>
      <c r="O65" s="33">
        <f t="shared" si="10"/>
        <v>78</v>
      </c>
      <c r="P65" s="33">
        <f t="shared" si="11"/>
        <v>38610</v>
      </c>
      <c r="Q65" s="30"/>
      <c r="R65" s="30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'[1]2019 год ясли (4)'!G66+'[1]2019 год сад (4)'!G66</f>
        <v>1</v>
      </c>
      <c r="H66" s="33">
        <f>'[1]2019 год ясли (4)'!H66+'[1]2019 год сад (4)'!H66</f>
        <v>3</v>
      </c>
      <c r="I66" s="33">
        <f>'[1]2019 год ясли (4)'!I66+'[1]2019 год сад (4)'!I66</f>
        <v>12</v>
      </c>
      <c r="J66" s="33">
        <v>7000</v>
      </c>
      <c r="K66" s="33">
        <f t="shared" si="9"/>
        <v>84000</v>
      </c>
      <c r="L66" s="33">
        <f>M66*4</f>
        <v>0</v>
      </c>
      <c r="M66" s="33">
        <v>0</v>
      </c>
      <c r="N66" s="33">
        <f t="shared" si="5"/>
        <v>0</v>
      </c>
      <c r="O66" s="33">
        <f t="shared" si="10"/>
        <v>12</v>
      </c>
      <c r="P66" s="33">
        <f t="shared" si="11"/>
        <v>84000</v>
      </c>
      <c r="Q66" s="30"/>
      <c r="R66" s="30"/>
    </row>
    <row r="67" spans="1:18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'[1]2019 год ясли (4)'!G67+'[1]2019 год сад (4)'!G67</f>
        <v>45.16</v>
      </c>
      <c r="H67" s="33">
        <f>'[1]2019 год ясли (4)'!H67+'[1]2019 год сад (4)'!H67</f>
        <v>135.5</v>
      </c>
      <c r="I67" s="33">
        <f>'[1]2019 год ясли (4)'!I67+'[1]2019 год сад (4)'!I67</f>
        <v>542</v>
      </c>
      <c r="J67" s="33">
        <v>180</v>
      </c>
      <c r="K67" s="33">
        <f t="shared" si="9"/>
        <v>97560</v>
      </c>
      <c r="L67" s="33">
        <f>M67*4</f>
        <v>0</v>
      </c>
      <c r="M67" s="33">
        <v>0</v>
      </c>
      <c r="N67" s="33">
        <f t="shared" si="5"/>
        <v>0</v>
      </c>
      <c r="O67" s="33">
        <f t="shared" si="10"/>
        <v>542</v>
      </c>
      <c r="P67" s="33">
        <f t="shared" si="11"/>
        <v>97560</v>
      </c>
      <c r="Q67" s="30"/>
      <c r="R67" s="30"/>
    </row>
    <row r="68" spans="1:18" s="22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'[1]2019 год ясли (4)'!G68+'[1]2019 год сад (4)'!G68</f>
        <v>51</v>
      </c>
      <c r="H68" s="33">
        <f>'[1]2019 год ясли (4)'!H68+'[1]2019 год сад (4)'!H68</f>
        <v>153</v>
      </c>
      <c r="I68" s="33">
        <f>'[1]2019 год ясли (4)'!I68+'[1]2019 год сад (4)'!I68</f>
        <v>612</v>
      </c>
      <c r="J68" s="33">
        <v>195</v>
      </c>
      <c r="K68" s="33">
        <f t="shared" si="9"/>
        <v>119340</v>
      </c>
      <c r="L68" s="33">
        <v>0</v>
      </c>
      <c r="M68" s="33">
        <v>0</v>
      </c>
      <c r="N68" s="33">
        <v>0</v>
      </c>
      <c r="O68" s="33">
        <f t="shared" si="10"/>
        <v>612</v>
      </c>
      <c r="P68" s="33">
        <f t="shared" si="11"/>
        <v>119340</v>
      </c>
      <c r="Q68" s="30"/>
      <c r="R68" s="30"/>
    </row>
    <row r="69" spans="1:18" s="22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'[1]2019 год ясли (4)'!G69+'[1]2019 год сад (4)'!G69</f>
        <v>51</v>
      </c>
      <c r="H69" s="33">
        <f>'[1]2019 год ясли (4)'!H69+'[1]2019 год сад (4)'!H69</f>
        <v>153</v>
      </c>
      <c r="I69" s="33">
        <f>'[1]2019 год ясли (4)'!I69+'[1]2019 год сад (4)'!I69</f>
        <v>612</v>
      </c>
      <c r="J69" s="33">
        <v>165</v>
      </c>
      <c r="K69" s="33">
        <f t="shared" si="9"/>
        <v>100980</v>
      </c>
      <c r="L69" s="33">
        <v>0</v>
      </c>
      <c r="M69" s="33">
        <v>0</v>
      </c>
      <c r="N69" s="33">
        <v>0</v>
      </c>
      <c r="O69" s="33">
        <f t="shared" si="10"/>
        <v>612</v>
      </c>
      <c r="P69" s="33">
        <f t="shared" si="11"/>
        <v>100980</v>
      </c>
      <c r="Q69" s="30"/>
      <c r="R69" s="30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'[1]2019 год ясли (4)'!G70+'[1]2019 год сад (4)'!G70</f>
        <v>42.33</v>
      </c>
      <c r="H70" s="33">
        <f>'[1]2019 год ясли (4)'!H70+'[1]2019 год сад (4)'!H70</f>
        <v>127</v>
      </c>
      <c r="I70" s="33">
        <f>'[1]2019 год ясли (4)'!I70+'[1]2019 год сад (4)'!I70</f>
        <v>508</v>
      </c>
      <c r="J70" s="33">
        <v>500</v>
      </c>
      <c r="K70" s="33">
        <f t="shared" si="9"/>
        <v>254000</v>
      </c>
      <c r="L70" s="33">
        <f aca="true" t="shared" si="12" ref="L70:L75">M70*4</f>
        <v>0</v>
      </c>
      <c r="M70" s="33">
        <v>0</v>
      </c>
      <c r="N70" s="33">
        <f aca="true" t="shared" si="13" ref="N70:N75">J70*L70</f>
        <v>0</v>
      </c>
      <c r="O70" s="33">
        <f t="shared" si="10"/>
        <v>508</v>
      </c>
      <c r="P70" s="33">
        <f t="shared" si="11"/>
        <v>254000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'[1]2019 год ясли (4)'!G71+'[1]2019 год сад (4)'!G71</f>
        <v>14.42</v>
      </c>
      <c r="H71" s="33">
        <f>'[1]2019 год ясли (4)'!H71+'[1]2019 год сад (4)'!H71</f>
        <v>43.25</v>
      </c>
      <c r="I71" s="33">
        <f>'[1]2019 год ясли (4)'!I71+'[1]2019 год сад (4)'!I71</f>
        <v>173</v>
      </c>
      <c r="J71" s="33">
        <v>1600</v>
      </c>
      <c r="K71" s="33">
        <f t="shared" si="9"/>
        <v>276800</v>
      </c>
      <c r="L71" s="33">
        <f t="shared" si="12"/>
        <v>0</v>
      </c>
      <c r="M71" s="33">
        <v>0</v>
      </c>
      <c r="N71" s="33">
        <f t="shared" si="13"/>
        <v>0</v>
      </c>
      <c r="O71" s="33">
        <f t="shared" si="10"/>
        <v>173</v>
      </c>
      <c r="P71" s="33">
        <f t="shared" si="11"/>
        <v>276800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'[1]2019 год ясли (4)'!G72+'[1]2019 год сад (4)'!G72</f>
        <v>1.3399999999999999</v>
      </c>
      <c r="H72" s="33">
        <f>'[1]2019 год ясли (4)'!H72+'[1]2019 год сад (4)'!H72</f>
        <v>4</v>
      </c>
      <c r="I72" s="33">
        <f>'[1]2019 год ясли (4)'!I72+'[1]2019 год сад (4)'!I72</f>
        <v>16</v>
      </c>
      <c r="J72" s="33">
        <v>900</v>
      </c>
      <c r="K72" s="33">
        <f t="shared" si="9"/>
        <v>14400</v>
      </c>
      <c r="L72" s="33">
        <f t="shared" si="12"/>
        <v>0</v>
      </c>
      <c r="M72" s="33">
        <v>0</v>
      </c>
      <c r="N72" s="33">
        <f t="shared" si="13"/>
        <v>0</v>
      </c>
      <c r="O72" s="33">
        <f t="shared" si="10"/>
        <v>16</v>
      </c>
      <c r="P72" s="33">
        <f t="shared" si="11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'[1]2019 год ясли (4)'!G73+'[1]2019 год сад (4)'!G73</f>
        <v>8</v>
      </c>
      <c r="H73" s="33">
        <f>'[1]2019 год ясли (4)'!H73+'[1]2019 год сад (4)'!H73</f>
        <v>24</v>
      </c>
      <c r="I73" s="33">
        <f>'[1]2019 год ясли (4)'!I73+'[1]2019 год сад (4)'!I73</f>
        <v>96</v>
      </c>
      <c r="J73" s="33">
        <v>430</v>
      </c>
      <c r="K73" s="33">
        <f t="shared" si="9"/>
        <v>41280</v>
      </c>
      <c r="L73" s="33">
        <f t="shared" si="12"/>
        <v>0</v>
      </c>
      <c r="M73" s="33">
        <v>0</v>
      </c>
      <c r="N73" s="33">
        <f t="shared" si="13"/>
        <v>0</v>
      </c>
      <c r="O73" s="33">
        <f t="shared" si="10"/>
        <v>96</v>
      </c>
      <c r="P73" s="33">
        <f t="shared" si="11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'[1]2019 год ясли (4)'!G74+'[1]2019 год сад (4)'!G74</f>
        <v>5</v>
      </c>
      <c r="H74" s="33">
        <f>'[1]2019 год ясли (4)'!H74+'[1]2019 год сад (4)'!H74</f>
        <v>15</v>
      </c>
      <c r="I74" s="33">
        <f>'[1]2019 год ясли (4)'!I74+'[1]2019 год сад (4)'!I74</f>
        <v>60</v>
      </c>
      <c r="J74" s="33">
        <v>40</v>
      </c>
      <c r="K74" s="33">
        <f t="shared" si="9"/>
        <v>2400</v>
      </c>
      <c r="L74" s="33">
        <f t="shared" si="12"/>
        <v>0</v>
      </c>
      <c r="M74" s="33">
        <v>0</v>
      </c>
      <c r="N74" s="33">
        <f t="shared" si="13"/>
        <v>0</v>
      </c>
      <c r="O74" s="33">
        <f t="shared" si="10"/>
        <v>60</v>
      </c>
      <c r="P74" s="33">
        <f t="shared" si="11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'[1]2019 год ясли (4)'!G75+'[1]2019 год сад (4)'!G75</f>
        <v>27</v>
      </c>
      <c r="H75" s="33">
        <f>'[1]2019 год ясли (4)'!H75+'[1]2019 год сад (4)'!H75</f>
        <v>81</v>
      </c>
      <c r="I75" s="33">
        <f>'[1]2019 год ясли (4)'!I75+'[1]2019 год сад (4)'!I75</f>
        <v>324</v>
      </c>
      <c r="J75" s="33">
        <v>30</v>
      </c>
      <c r="K75" s="33">
        <f t="shared" si="9"/>
        <v>9720</v>
      </c>
      <c r="L75" s="33">
        <f t="shared" si="12"/>
        <v>0</v>
      </c>
      <c r="M75" s="33">
        <v>0</v>
      </c>
      <c r="N75" s="33">
        <f t="shared" si="13"/>
        <v>0</v>
      </c>
      <c r="O75" s="33">
        <f t="shared" si="10"/>
        <v>324</v>
      </c>
      <c r="P75" s="33">
        <f t="shared" si="11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27664285</v>
      </c>
      <c r="L76" s="28"/>
      <c r="M76" s="28"/>
      <c r="N76" s="50">
        <f>SUM(N9:N75)</f>
        <v>667850</v>
      </c>
      <c r="O76" s="28">
        <f t="shared" si="10"/>
        <v>0</v>
      </c>
      <c r="P76" s="50">
        <f>SUM(P9:P75)</f>
        <v>28332135</v>
      </c>
      <c r="Q76" s="30"/>
      <c r="R76" s="30"/>
    </row>
    <row r="77" spans="1:18" ht="12.75">
      <c r="A77" s="30"/>
      <c r="B77" s="30"/>
      <c r="C77" s="63"/>
      <c r="D77" s="63"/>
      <c r="E77" s="63"/>
      <c r="F77" s="63"/>
      <c r="G77" s="63"/>
      <c r="H77" s="63"/>
      <c r="I77" s="63"/>
      <c r="J77" s="63"/>
      <c r="K77" s="64">
        <f>R87-K76</f>
        <v>3397955</v>
      </c>
      <c r="L77" s="63"/>
      <c r="M77" s="63"/>
      <c r="N77" s="54">
        <f>684000-N76</f>
        <v>16150</v>
      </c>
      <c r="O77" s="30"/>
      <c r="P77" s="55"/>
      <c r="Q77" s="30"/>
      <c r="R77" s="56"/>
    </row>
    <row r="78" spans="2:16" ht="66.75" customHeight="1">
      <c r="B78" s="96" t="s">
        <v>167</v>
      </c>
      <c r="C78" s="96"/>
      <c r="D78" s="66"/>
      <c r="E78" s="66"/>
      <c r="F78" s="66" t="s">
        <v>168</v>
      </c>
      <c r="I78" s="67"/>
      <c r="J78" s="67"/>
      <c r="K78" s="68"/>
      <c r="N78" s="69"/>
      <c r="P78" s="69"/>
    </row>
    <row r="79" spans="2:16" ht="12.75">
      <c r="B79" s="70"/>
      <c r="P79" s="71"/>
    </row>
    <row r="80" spans="2:7" ht="18.75" customHeight="1">
      <c r="B80" s="96" t="s">
        <v>164</v>
      </c>
      <c r="C80" s="96"/>
      <c r="D80" s="96"/>
      <c r="E80" s="96"/>
      <c r="F80" s="96"/>
      <c r="G80" s="96"/>
    </row>
    <row r="81" spans="2:7" ht="27.75" customHeight="1">
      <c r="B81" s="96" t="s">
        <v>137</v>
      </c>
      <c r="C81" s="96"/>
      <c r="D81" s="96"/>
      <c r="E81" s="65"/>
      <c r="F81" s="65"/>
      <c r="G81" s="65"/>
    </row>
    <row r="82" spans="2:15" ht="18.75" customHeight="1">
      <c r="B82" s="65"/>
      <c r="C82" s="65"/>
      <c r="D82" s="65"/>
      <c r="E82" s="66" t="s">
        <v>128</v>
      </c>
      <c r="I82" s="66"/>
      <c r="J82" s="66"/>
      <c r="K82" s="66"/>
      <c r="L82" s="66"/>
      <c r="M82" s="66"/>
      <c r="N82" s="66"/>
      <c r="O82" s="66"/>
    </row>
    <row r="83" spans="2:15" ht="18.75" customHeight="1">
      <c r="B83" s="65"/>
      <c r="C83" s="65"/>
      <c r="D83" s="65"/>
      <c r="E83" s="66" t="s">
        <v>165</v>
      </c>
      <c r="I83" s="66"/>
      <c r="J83" s="66"/>
      <c r="K83" s="66"/>
      <c r="L83" s="66"/>
      <c r="M83" s="66"/>
      <c r="N83" s="66"/>
      <c r="O83" s="66"/>
    </row>
    <row r="84" spans="2:15" ht="18.75" customHeight="1">
      <c r="B84" s="65"/>
      <c r="C84" s="65"/>
      <c r="D84" s="65"/>
      <c r="E84" s="66" t="s">
        <v>156</v>
      </c>
      <c r="I84" s="66"/>
      <c r="J84" s="66"/>
      <c r="K84" s="66"/>
      <c r="L84" s="66"/>
      <c r="M84" s="66"/>
      <c r="N84" s="66"/>
      <c r="O84" s="66"/>
    </row>
    <row r="85" spans="2:15" ht="18.75" customHeight="1">
      <c r="B85" s="65"/>
      <c r="C85" s="65"/>
      <c r="D85" s="65"/>
      <c r="E85" s="66" t="s">
        <v>94</v>
      </c>
      <c r="I85" s="66"/>
      <c r="J85" s="66"/>
      <c r="K85" s="66"/>
      <c r="L85" s="66"/>
      <c r="M85" s="66"/>
      <c r="N85" s="66"/>
      <c r="O85" s="66"/>
    </row>
    <row r="86" spans="2:15" ht="18.75" customHeight="1">
      <c r="B86" s="65"/>
      <c r="C86" s="65"/>
      <c r="D86" s="65"/>
      <c r="E86" s="66" t="s">
        <v>157</v>
      </c>
      <c r="I86" s="66"/>
      <c r="J86" s="66"/>
      <c r="K86" s="66"/>
      <c r="L86" s="66"/>
      <c r="M86" s="66"/>
      <c r="N86" s="66"/>
      <c r="O86" s="66"/>
    </row>
    <row r="87" spans="2:18" ht="26.25" customHeight="1">
      <c r="B87" s="96"/>
      <c r="C87" s="96"/>
      <c r="D87" s="96"/>
      <c r="H87" s="66"/>
      <c r="R87">
        <v>31062240</v>
      </c>
    </row>
    <row r="88" spans="5:15" ht="12.75">
      <c r="E88" s="66"/>
      <c r="I88" s="66"/>
      <c r="J88" s="66"/>
      <c r="K88" s="66"/>
      <c r="L88" s="66"/>
      <c r="M88" s="66"/>
      <c r="N88" s="66"/>
      <c r="O88" s="66"/>
    </row>
    <row r="89" spans="5:15" ht="12.75">
      <c r="E89" s="66"/>
      <c r="I89" s="66"/>
      <c r="J89" s="66"/>
      <c r="K89" s="66"/>
      <c r="L89" s="66"/>
      <c r="M89" s="66"/>
      <c r="N89" s="66"/>
      <c r="O89" s="66"/>
    </row>
    <row r="90" spans="5:15" ht="12.75">
      <c r="E90" s="66"/>
      <c r="I90" s="66"/>
      <c r="J90" s="66"/>
      <c r="K90" s="66"/>
      <c r="L90" s="66"/>
      <c r="M90" s="66"/>
      <c r="N90" s="66"/>
      <c r="O90" s="66"/>
    </row>
    <row r="91" spans="5:15" ht="12.75">
      <c r="E91" s="66"/>
      <c r="I91" s="66"/>
      <c r="J91" s="66"/>
      <c r="K91" s="66"/>
      <c r="L91" s="66"/>
      <c r="M91" s="66"/>
      <c r="N91" s="66"/>
      <c r="O91" s="66"/>
    </row>
    <row r="92" spans="8:15" ht="12.75">
      <c r="H92" s="66"/>
      <c r="I92" s="66"/>
      <c r="J92" s="66"/>
      <c r="K92" s="66"/>
      <c r="L92" s="66"/>
      <c r="M92" s="66"/>
      <c r="N92" s="66"/>
      <c r="O92" s="66"/>
    </row>
  </sheetData>
  <sheetProtection/>
  <mergeCells count="20"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H78" sqref="H78"/>
    </sheetView>
  </sheetViews>
  <sheetFormatPr defaultColWidth="8.875" defaultRowHeight="12.75"/>
  <cols>
    <col min="1" max="1" width="6.37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9.00390625" style="0" customWidth="1"/>
    <col min="11" max="11" width="15.37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2.25390625" style="0" customWidth="1"/>
    <col min="17" max="17" width="11.625" style="0" customWidth="1"/>
    <col min="18" max="18" width="10.75390625" style="0" customWidth="1"/>
    <col min="19" max="21" width="8.875" style="0" customWidth="1"/>
  </cols>
  <sheetData>
    <row r="2" spans="1:15" ht="12.75">
      <c r="A2" s="95" t="s">
        <v>174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7"/>
    </row>
    <row r="3" spans="1:15" ht="12.75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7"/>
    </row>
    <row r="4" spans="1:15" ht="12.75">
      <c r="A4" s="95" t="s">
        <v>105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7"/>
    </row>
    <row r="5" spans="1:13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6" ht="39.75" customHeight="1">
      <c r="A6" s="90" t="s">
        <v>0</v>
      </c>
      <c r="B6" s="90" t="s">
        <v>31</v>
      </c>
      <c r="C6" s="90" t="s">
        <v>34</v>
      </c>
      <c r="D6" s="90" t="s">
        <v>35</v>
      </c>
      <c r="E6" s="90" t="s">
        <v>55</v>
      </c>
      <c r="F6" s="90" t="s">
        <v>32</v>
      </c>
      <c r="G6" s="97" t="s">
        <v>36</v>
      </c>
      <c r="H6" s="98"/>
      <c r="I6" s="99"/>
      <c r="J6" s="90" t="s">
        <v>33</v>
      </c>
      <c r="K6" s="90" t="s">
        <v>41</v>
      </c>
      <c r="L6" s="90" t="s">
        <v>125</v>
      </c>
      <c r="M6" s="90" t="s">
        <v>39</v>
      </c>
      <c r="N6" s="92" t="s">
        <v>40</v>
      </c>
      <c r="O6" s="93" t="s">
        <v>49</v>
      </c>
      <c r="P6" s="94"/>
    </row>
    <row r="7" spans="1:16" ht="58.5" customHeight="1">
      <c r="A7" s="91"/>
      <c r="B7" s="91"/>
      <c r="C7" s="91"/>
      <c r="D7" s="91"/>
      <c r="E7" s="91"/>
      <c r="F7" s="91"/>
      <c r="G7" s="59" t="s">
        <v>37</v>
      </c>
      <c r="H7" s="59" t="s">
        <v>38</v>
      </c>
      <c r="I7" s="59" t="s">
        <v>67</v>
      </c>
      <c r="J7" s="91"/>
      <c r="K7" s="91"/>
      <c r="L7" s="91"/>
      <c r="M7" s="91"/>
      <c r="N7" s="90"/>
      <c r="O7" s="59" t="s">
        <v>50</v>
      </c>
      <c r="P7" s="61" t="s">
        <v>51</v>
      </c>
    </row>
    <row r="8" spans="1:16" ht="13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59">
        <v>7</v>
      </c>
      <c r="H8" s="59">
        <v>8</v>
      </c>
      <c r="I8" s="59">
        <v>9</v>
      </c>
      <c r="J8" s="60">
        <v>10</v>
      </c>
      <c r="K8" s="60"/>
      <c r="L8" s="60">
        <v>17</v>
      </c>
      <c r="M8" s="60">
        <v>18</v>
      </c>
      <c r="N8" s="58">
        <v>19</v>
      </c>
      <c r="O8" s="59"/>
      <c r="P8" s="62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2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30"/>
      <c r="R12" s="30"/>
      <c r="S12" s="30"/>
      <c r="T12" s="30"/>
      <c r="U12" s="30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2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30"/>
      <c r="R14" s="30"/>
      <c r="S14" s="30"/>
      <c r="T14" s="30"/>
      <c r="U14" s="30"/>
    </row>
    <row r="15" spans="1:21" s="22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30"/>
      <c r="R15" s="30"/>
      <c r="S15" s="30"/>
      <c r="T15" s="30"/>
      <c r="U15" s="30"/>
    </row>
    <row r="16" spans="1:21" s="22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30"/>
      <c r="R16" s="30"/>
      <c r="S16" s="30"/>
      <c r="T16" s="30"/>
      <c r="U16" s="30"/>
    </row>
    <row r="17" spans="1:21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30"/>
      <c r="R17" s="30"/>
      <c r="S17" s="30"/>
      <c r="T17" s="30"/>
      <c r="U17" s="30"/>
    </row>
    <row r="18" spans="1:21" s="22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30"/>
      <c r="R18" s="30"/>
      <c r="S18" s="30"/>
      <c r="T18" s="30"/>
      <c r="U18" s="30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2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30"/>
      <c r="R30" s="30"/>
      <c r="S30" s="30"/>
      <c r="T30" s="30"/>
      <c r="U30" s="30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2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30"/>
      <c r="R39" s="30"/>
      <c r="S39" s="30"/>
      <c r="T39" s="30"/>
      <c r="U39" s="30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30"/>
      <c r="R41" s="30"/>
      <c r="S41" s="30"/>
      <c r="T41" s="30"/>
      <c r="U41" s="30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0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30"/>
      <c r="R47" s="30"/>
      <c r="S47" s="30"/>
      <c r="T47" s="30"/>
      <c r="U47" s="30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2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30"/>
      <c r="S51" s="30"/>
      <c r="T51" s="30"/>
      <c r="U51" s="30"/>
    </row>
    <row r="52" spans="1:21" s="22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30"/>
      <c r="R52" s="30"/>
      <c r="S52" s="30"/>
      <c r="T52" s="30"/>
      <c r="U52" s="30"/>
    </row>
    <row r="53" spans="1:21" s="20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30"/>
      <c r="R53" s="30"/>
      <c r="S53" s="30"/>
      <c r="T53" s="30"/>
      <c r="U53" s="30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0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30"/>
      <c r="R55" s="30"/>
      <c r="S55" s="30"/>
      <c r="T55" s="30"/>
      <c r="U55" s="30"/>
    </row>
    <row r="56" spans="1:21" s="22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30"/>
      <c r="S56" s="30"/>
      <c r="T56" s="30"/>
      <c r="U56" s="30"/>
    </row>
    <row r="57" spans="1:21" s="22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30"/>
      <c r="R57" s="30"/>
      <c r="S57" s="30"/>
      <c r="T57" s="30"/>
      <c r="U57" s="30"/>
    </row>
    <row r="58" spans="1:21" s="22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30"/>
      <c r="R58" s="30"/>
      <c r="S58" s="30"/>
      <c r="T58" s="30"/>
      <c r="U58" s="30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2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30"/>
      <c r="R61" s="30"/>
      <c r="S61" s="30"/>
      <c r="T61" s="30"/>
      <c r="U61" s="30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2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30"/>
      <c r="R63" s="30"/>
      <c r="S63" s="30"/>
      <c r="T63" s="30"/>
      <c r="U63" s="30"/>
    </row>
    <row r="64" spans="1:21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30"/>
      <c r="R64" s="30"/>
      <c r="S64" s="30"/>
      <c r="T64" s="30"/>
      <c r="U64" s="30"/>
    </row>
    <row r="65" spans="1:21" s="22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30"/>
      <c r="R65" s="30"/>
      <c r="S65" s="30"/>
      <c r="T65" s="30"/>
      <c r="U65" s="30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30"/>
      <c r="S67" s="30"/>
      <c r="T67" s="30"/>
      <c r="U67" s="30"/>
    </row>
    <row r="68" spans="1:21" s="22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30"/>
      <c r="S68" s="30"/>
      <c r="T68" s="30"/>
      <c r="U68" s="30"/>
    </row>
    <row r="69" spans="1:21" s="22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30"/>
      <c r="S69" s="30"/>
      <c r="T69" s="30"/>
      <c r="U69" s="30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72"/>
      <c r="B76" s="73" t="s">
        <v>30</v>
      </c>
      <c r="C76" s="72"/>
      <c r="D76" s="72"/>
      <c r="E76" s="72"/>
      <c r="F76" s="72"/>
      <c r="G76" s="72"/>
      <c r="H76" s="72"/>
      <c r="I76" s="72"/>
      <c r="J76" s="72"/>
      <c r="K76" s="74">
        <f>SUM(K9:K75)</f>
        <v>3152845</v>
      </c>
      <c r="L76" s="72"/>
      <c r="M76" s="72"/>
      <c r="N76" s="74">
        <f>SUM(N9:N75)</f>
        <v>0</v>
      </c>
      <c r="O76" s="75">
        <f>I76+L76</f>
        <v>0</v>
      </c>
      <c r="P76" s="76">
        <f>SUM(P9:P75)</f>
        <v>0</v>
      </c>
    </row>
    <row r="77" spans="3:18" ht="12.75">
      <c r="C77" s="77"/>
      <c r="D77" s="77"/>
      <c r="E77" s="77"/>
      <c r="F77" s="77"/>
      <c r="G77" s="77"/>
      <c r="H77" s="77"/>
      <c r="I77" s="77"/>
      <c r="J77" s="77"/>
      <c r="K77" s="78">
        <f>Q79-K76</f>
        <v>-127405</v>
      </c>
      <c r="L77" s="77"/>
      <c r="M77" s="77"/>
      <c r="N77" s="69"/>
      <c r="P77" s="79">
        <f>P76-P34-P33</f>
        <v>0</v>
      </c>
      <c r="R77" s="71">
        <f>P40+P41+P48+P51+P54+P57+P58+P59+P61+P62+P66</f>
        <v>0</v>
      </c>
    </row>
    <row r="78" spans="2:16" ht="66.75" customHeight="1">
      <c r="B78" s="96" t="s">
        <v>167</v>
      </c>
      <c r="C78" s="96"/>
      <c r="D78" s="66"/>
      <c r="E78" s="66"/>
      <c r="F78" s="66" t="s">
        <v>168</v>
      </c>
      <c r="I78" s="67"/>
      <c r="J78" s="67"/>
      <c r="K78" s="68"/>
      <c r="N78" s="69"/>
      <c r="P78" s="69"/>
    </row>
    <row r="79" spans="2:17" ht="12.75">
      <c r="B79" s="70"/>
      <c r="P79" s="71"/>
      <c r="Q79">
        <v>3025440</v>
      </c>
    </row>
    <row r="80" spans="2:7" ht="18.75" customHeight="1">
      <c r="B80" s="96" t="s">
        <v>164</v>
      </c>
      <c r="C80" s="96"/>
      <c r="D80" s="96"/>
      <c r="E80" s="96"/>
      <c r="F80" s="96"/>
      <c r="G80" s="96"/>
    </row>
    <row r="81" spans="2:8" ht="26.25" customHeight="1">
      <c r="B81" s="96" t="s">
        <v>137</v>
      </c>
      <c r="C81" s="96"/>
      <c r="D81" s="96"/>
      <c r="H81" s="66"/>
    </row>
    <row r="82" spans="5:15" ht="12.75">
      <c r="E82" s="66"/>
      <c r="I82" s="66"/>
      <c r="J82" s="66"/>
      <c r="K82" s="66"/>
      <c r="L82" s="66"/>
      <c r="M82" s="66"/>
      <c r="N82" s="66"/>
      <c r="O82" s="66"/>
    </row>
    <row r="83" spans="5:15" ht="12.75">
      <c r="E83" s="66" t="s">
        <v>104</v>
      </c>
      <c r="I83" s="66"/>
      <c r="J83" s="66"/>
      <c r="K83" s="66"/>
      <c r="L83" s="66"/>
      <c r="M83" s="66"/>
      <c r="N83" s="66"/>
      <c r="O83" s="66"/>
    </row>
    <row r="84" spans="5:15" ht="12.75">
      <c r="E84" s="66"/>
      <c r="I84" s="66"/>
      <c r="J84" s="66"/>
      <c r="K84" s="66"/>
      <c r="L84" s="66"/>
      <c r="M84" s="66"/>
      <c r="N84" s="66"/>
      <c r="O84" s="66"/>
    </row>
    <row r="85" spans="5:15" ht="12.75">
      <c r="E85" s="66"/>
      <c r="I85" s="66"/>
      <c r="J85" s="66"/>
      <c r="K85" s="66"/>
      <c r="L85" s="66"/>
      <c r="M85" s="66"/>
      <c r="N85" s="66"/>
      <c r="O85" s="66"/>
    </row>
    <row r="86" spans="5:15" ht="12.75">
      <c r="E86" s="66"/>
      <c r="I86" s="66"/>
      <c r="J86" s="66"/>
      <c r="K86" s="66"/>
      <c r="L86" s="66"/>
      <c r="M86" s="66"/>
      <c r="N86" s="66"/>
      <c r="O86" s="66"/>
    </row>
    <row r="87" spans="8:15" ht="12.75">
      <c r="H87" s="66"/>
      <c r="I87" s="66"/>
      <c r="J87" s="66"/>
      <c r="K87" s="66"/>
      <c r="L87" s="66"/>
      <c r="M87" s="66"/>
      <c r="N87" s="66"/>
      <c r="O87" s="66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1">
      <selection activeCell="A2" sqref="A2:N2"/>
    </sheetView>
  </sheetViews>
  <sheetFormatPr defaultColWidth="8.875" defaultRowHeight="12.75"/>
  <cols>
    <col min="1" max="1" width="4.75390625" style="0" customWidth="1"/>
    <col min="2" max="2" width="31.375" style="0" customWidth="1"/>
    <col min="3" max="3" width="10.875" style="0" customWidth="1"/>
    <col min="4" max="4" width="12.625" style="0" customWidth="1"/>
    <col min="5" max="5" width="7.125" style="0" customWidth="1"/>
    <col min="6" max="6" width="7.625" style="0" customWidth="1"/>
    <col min="7" max="7" width="8.00390625" style="0" customWidth="1"/>
    <col min="8" max="8" width="8.25390625" style="0" customWidth="1"/>
    <col min="9" max="9" width="9.875" style="0" customWidth="1"/>
    <col min="10" max="10" width="8.625" style="0" customWidth="1"/>
    <col min="11" max="11" width="14.7539062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0.00390625" style="0" customWidth="1"/>
    <col min="16" max="16" width="15.00390625" style="0" customWidth="1"/>
    <col min="17" max="17" width="4.25390625" style="0" customWidth="1"/>
    <col min="18" max="18" width="10.75390625" style="0" customWidth="1"/>
    <col min="19" max="21" width="8.875" style="0" customWidth="1"/>
  </cols>
  <sheetData>
    <row r="2" spans="1:15" ht="12.75">
      <c r="A2" s="95" t="s">
        <v>175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7"/>
    </row>
    <row r="3" spans="1:15" ht="12.75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7"/>
    </row>
    <row r="4" spans="1:15" ht="12.75">
      <c r="A4" s="95" t="s">
        <v>130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7"/>
    </row>
    <row r="5" spans="1:13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6" ht="39.75" customHeight="1">
      <c r="A6" s="90" t="s">
        <v>0</v>
      </c>
      <c r="B6" s="90" t="s">
        <v>31</v>
      </c>
      <c r="C6" s="90" t="s">
        <v>34</v>
      </c>
      <c r="D6" s="90" t="s">
        <v>35</v>
      </c>
      <c r="E6" s="90" t="s">
        <v>55</v>
      </c>
      <c r="F6" s="90" t="s">
        <v>32</v>
      </c>
      <c r="G6" s="97" t="s">
        <v>36</v>
      </c>
      <c r="H6" s="98"/>
      <c r="I6" s="99"/>
      <c r="J6" s="90" t="s">
        <v>33</v>
      </c>
      <c r="K6" s="90" t="s">
        <v>41</v>
      </c>
      <c r="L6" s="90" t="s">
        <v>68</v>
      </c>
      <c r="M6" s="90" t="s">
        <v>126</v>
      </c>
      <c r="N6" s="92" t="s">
        <v>40</v>
      </c>
      <c r="O6" s="93" t="s">
        <v>49</v>
      </c>
      <c r="P6" s="94"/>
    </row>
    <row r="7" spans="1:16" ht="58.5" customHeight="1">
      <c r="A7" s="91"/>
      <c r="B7" s="91"/>
      <c r="C7" s="91"/>
      <c r="D7" s="91"/>
      <c r="E7" s="91"/>
      <c r="F7" s="91"/>
      <c r="G7" s="59" t="s">
        <v>37</v>
      </c>
      <c r="H7" s="59" t="s">
        <v>38</v>
      </c>
      <c r="I7" s="59" t="s">
        <v>67</v>
      </c>
      <c r="J7" s="91"/>
      <c r="K7" s="91"/>
      <c r="L7" s="91"/>
      <c r="M7" s="91"/>
      <c r="N7" s="90"/>
      <c r="O7" s="59" t="s">
        <v>50</v>
      </c>
      <c r="P7" s="61" t="s">
        <v>51</v>
      </c>
    </row>
    <row r="8" spans="1:16" ht="13.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59">
        <v>7</v>
      </c>
      <c r="H8" s="59">
        <v>8</v>
      </c>
      <c r="I8" s="59">
        <v>9</v>
      </c>
      <c r="J8" s="60">
        <v>10</v>
      </c>
      <c r="K8" s="60"/>
      <c r="L8" s="60">
        <v>17</v>
      </c>
      <c r="M8" s="60">
        <v>18</v>
      </c>
      <c r="N8" s="58">
        <v>19</v>
      </c>
      <c r="O8" s="59"/>
      <c r="P8" s="62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2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30"/>
      <c r="R12" s="30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230</v>
      </c>
      <c r="K13" s="33">
        <f>J13*I13</f>
        <v>161000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723</v>
      </c>
      <c r="P13" s="33">
        <f t="shared" si="0"/>
        <v>166290</v>
      </c>
      <c r="Q13" s="30"/>
      <c r="R13" s="30"/>
    </row>
    <row r="14" spans="1:18" s="22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30"/>
      <c r="R14" s="30"/>
    </row>
    <row r="15" spans="1:18" s="22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30"/>
      <c r="R15" s="30"/>
    </row>
    <row r="16" spans="1:18" s="22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30"/>
      <c r="R16" s="30"/>
    </row>
    <row r="17" spans="1:18" s="22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30"/>
      <c r="R17" s="30"/>
    </row>
    <row r="18" spans="1:18" s="22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155</v>
      </c>
      <c r="K18" s="33">
        <f t="shared" si="1"/>
        <v>66805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477</v>
      </c>
      <c r="P18" s="33">
        <f t="shared" si="0"/>
        <v>73935</v>
      </c>
      <c r="Q18" s="30"/>
      <c r="R18" s="30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5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2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30"/>
      <c r="R30" s="30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17</v>
      </c>
      <c r="H35" s="33">
        <v>51</v>
      </c>
      <c r="I35" s="33">
        <v>204</v>
      </c>
      <c r="J35" s="33">
        <v>420</v>
      </c>
      <c r="K35" s="33">
        <f t="shared" si="1"/>
        <v>85680</v>
      </c>
      <c r="L35" s="33">
        <v>12</v>
      </c>
      <c r="M35" s="33">
        <v>1</v>
      </c>
      <c r="N35" s="33">
        <f t="shared" si="2"/>
        <v>5040</v>
      </c>
      <c r="O35" s="33">
        <f t="shared" si="3"/>
        <v>216</v>
      </c>
      <c r="P35" s="33">
        <f t="shared" si="5"/>
        <v>90720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2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30"/>
      <c r="R39" s="30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2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30"/>
      <c r="R41" s="30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0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30"/>
      <c r="R47" s="30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2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155</v>
      </c>
      <c r="H51" s="33">
        <v>465</v>
      </c>
      <c r="I51" s="33">
        <v>1860</v>
      </c>
      <c r="J51" s="33">
        <v>940</v>
      </c>
      <c r="K51" s="33">
        <f>J51*I51</f>
        <v>1748400</v>
      </c>
      <c r="L51" s="33">
        <v>342</v>
      </c>
      <c r="M51" s="33">
        <v>28.5</v>
      </c>
      <c r="N51" s="33">
        <f>J51*L51</f>
        <v>321480</v>
      </c>
      <c r="O51" s="33">
        <f>I51+L51</f>
        <v>2202</v>
      </c>
      <c r="P51" s="33">
        <f t="shared" si="5"/>
        <v>2069880</v>
      </c>
      <c r="Q51" s="30"/>
      <c r="R51" s="30"/>
    </row>
    <row r="52" spans="1:18" s="22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30"/>
      <c r="R52" s="30"/>
    </row>
    <row r="53" spans="1:18" s="20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30"/>
      <c r="R53" s="30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0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30"/>
      <c r="R55" s="30"/>
    </row>
    <row r="56" spans="1:18" s="22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30"/>
    </row>
    <row r="57" spans="1:18" s="22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30"/>
      <c r="R57" s="30"/>
    </row>
    <row r="58" spans="1:18" s="22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30"/>
      <c r="R58" s="30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2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30"/>
      <c r="R61" s="30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2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30"/>
      <c r="R63" s="30"/>
    </row>
    <row r="64" spans="1:18" s="22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</v>
      </c>
      <c r="H64" s="33">
        <v>45</v>
      </c>
      <c r="I64" s="33">
        <v>180</v>
      </c>
      <c r="J64" s="33">
        <v>580</v>
      </c>
      <c r="K64" s="33">
        <f t="shared" si="1"/>
        <v>104400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180</v>
      </c>
      <c r="P64" s="33">
        <f t="shared" si="5"/>
        <v>104400</v>
      </c>
      <c r="Q64" s="30"/>
      <c r="R64" s="30"/>
    </row>
    <row r="65" spans="1:18" s="22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30"/>
      <c r="R65" s="30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2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31.16</v>
      </c>
      <c r="H67" s="33">
        <v>93.5</v>
      </c>
      <c r="I67" s="33">
        <v>374</v>
      </c>
      <c r="J67" s="33">
        <v>180</v>
      </c>
      <c r="K67" s="33">
        <f t="shared" si="1"/>
        <v>67320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374</v>
      </c>
      <c r="P67" s="33">
        <f t="shared" si="5"/>
        <v>67320</v>
      </c>
      <c r="Q67" s="30"/>
      <c r="R67" s="30"/>
    </row>
    <row r="68" spans="1:18" s="22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30"/>
    </row>
    <row r="69" spans="1:18" s="22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30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13</v>
      </c>
      <c r="H71" s="33">
        <v>39</v>
      </c>
      <c r="I71" s="33">
        <v>156</v>
      </c>
      <c r="J71" s="33">
        <v>1600</v>
      </c>
      <c r="K71" s="33">
        <f t="shared" si="1"/>
        <v>249600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156</v>
      </c>
      <c r="P71" s="33">
        <f t="shared" si="5"/>
        <v>249600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24511440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25179290</v>
      </c>
      <c r="Q76" s="30"/>
      <c r="R76" s="30"/>
    </row>
    <row r="77" spans="3:18" ht="12.75">
      <c r="C77" s="77"/>
      <c r="D77" s="77"/>
      <c r="E77" s="77"/>
      <c r="F77" s="77"/>
      <c r="G77" s="77"/>
      <c r="H77" s="77"/>
      <c r="I77" s="77"/>
      <c r="J77" s="77"/>
      <c r="K77" s="78">
        <f>R81-K76</f>
        <v>3525360</v>
      </c>
      <c r="L77" s="77"/>
      <c r="M77" s="77"/>
      <c r="N77" s="69">
        <f>684000-N76</f>
        <v>16150</v>
      </c>
      <c r="P77" s="79"/>
      <c r="R77" s="71"/>
    </row>
    <row r="78" spans="2:16" ht="66.75" customHeight="1">
      <c r="B78" s="96" t="s">
        <v>167</v>
      </c>
      <c r="C78" s="96"/>
      <c r="D78" s="66"/>
      <c r="E78" s="66"/>
      <c r="F78" s="66" t="s">
        <v>168</v>
      </c>
      <c r="I78" s="67"/>
      <c r="J78" s="67"/>
      <c r="K78" s="68"/>
      <c r="N78" s="69"/>
      <c r="P78" s="69"/>
    </row>
    <row r="79" spans="2:16" ht="12.75">
      <c r="B79" s="70"/>
      <c r="P79" s="71"/>
    </row>
    <row r="80" spans="2:7" ht="18.75" customHeight="1">
      <c r="B80" s="96" t="s">
        <v>164</v>
      </c>
      <c r="C80" s="96"/>
      <c r="D80" s="96"/>
      <c r="E80" s="96"/>
      <c r="F80" s="96"/>
      <c r="G80" s="96"/>
    </row>
    <row r="81" spans="2:18" ht="26.25" customHeight="1">
      <c r="B81" s="96" t="s">
        <v>137</v>
      </c>
      <c r="C81" s="96"/>
      <c r="D81" s="96"/>
      <c r="H81" s="66"/>
      <c r="R81">
        <v>28036800</v>
      </c>
    </row>
    <row r="82" spans="5:15" ht="12.75">
      <c r="E82" s="66" t="s">
        <v>128</v>
      </c>
      <c r="I82" s="66"/>
      <c r="J82" s="66"/>
      <c r="K82" s="66"/>
      <c r="L82" s="66"/>
      <c r="M82" s="66"/>
      <c r="N82" s="66"/>
      <c r="O82" s="66"/>
    </row>
    <row r="83" spans="5:15" ht="12.75">
      <c r="E83" s="66"/>
      <c r="I83" s="66"/>
      <c r="J83" s="66"/>
      <c r="K83" s="66"/>
      <c r="L83" s="66"/>
      <c r="M83" s="66"/>
      <c r="N83" s="66"/>
      <c r="O83" s="66"/>
    </row>
    <row r="84" spans="5:15" ht="12.75">
      <c r="E84" s="66" t="s">
        <v>94</v>
      </c>
      <c r="I84" s="66"/>
      <c r="J84" s="66"/>
      <c r="K84" s="66"/>
      <c r="L84" s="66"/>
      <c r="M84" s="66"/>
      <c r="N84" s="66"/>
      <c r="O84" s="66"/>
    </row>
    <row r="85" spans="5:15" ht="12.75">
      <c r="E85" s="66"/>
      <c r="I85" s="66"/>
      <c r="J85" s="66"/>
      <c r="K85" s="66"/>
      <c r="L85" s="66"/>
      <c r="M85" s="66"/>
      <c r="N85" s="66"/>
      <c r="O85" s="66"/>
    </row>
    <row r="86" spans="8:15" ht="12.75">
      <c r="H86" s="66"/>
      <c r="I86" s="66"/>
      <c r="J86" s="66"/>
      <c r="K86" s="66"/>
      <c r="L86" s="66"/>
      <c r="M86" s="66"/>
      <c r="N86" s="66"/>
      <c r="O86" s="66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R93"/>
  <sheetViews>
    <sheetView tabSelected="1" view="pageBreakPreview" zoomScale="90" zoomScaleSheetLayoutView="90" zoomScalePageLayoutView="0" workbookViewId="0" topLeftCell="A73">
      <selection activeCell="P3" sqref="P3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ясли (5)'!G9+'2019 год сад (5)'!G9</f>
        <v>376.413</v>
      </c>
      <c r="H9" s="33">
        <f>'2019 год ясли (5)'!H9+'2019 год сад (5)'!H9</f>
        <v>1129.25</v>
      </c>
      <c r="I9" s="33">
        <f>'2019 год ясли (5)'!I9+'2019 год сад (5)'!I9</f>
        <v>4517</v>
      </c>
      <c r="J9" s="33">
        <v>120</v>
      </c>
      <c r="K9" s="33">
        <f>J9*I9</f>
        <v>542040</v>
      </c>
      <c r="L9" s="33">
        <v>570</v>
      </c>
      <c r="M9" s="33">
        <v>47.5</v>
      </c>
      <c r="N9" s="33">
        <f>J9*L9</f>
        <v>68400</v>
      </c>
      <c r="O9" s="33">
        <f>I9+L9</f>
        <v>5087</v>
      </c>
      <c r="P9" s="33">
        <f aca="true" t="shared" si="0" ref="P9:P23"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ясли (5)'!G10+'2019 год сад (5)'!G10</f>
        <v>199.5</v>
      </c>
      <c r="H10" s="33">
        <f>'2019 год ясли (5)'!H10+'2019 год сад (5)'!H10</f>
        <v>598.5</v>
      </c>
      <c r="I10" s="33">
        <f>'2019 год ясли (5)'!I10+'2019 год сад (5)'!I10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ясли (5)'!G11+'2019 год сад (5)'!G11</f>
        <v>157.333</v>
      </c>
      <c r="H11" s="33">
        <f>'2019 год ясли (5)'!H11+'2019 год сад (5)'!H11</f>
        <v>472</v>
      </c>
      <c r="I11" s="33">
        <f>'2019 год ясли (5)'!I11+'2019 год сад (5)'!I11</f>
        <v>1888</v>
      </c>
      <c r="J11" s="33">
        <v>135</v>
      </c>
      <c r="K11" s="33">
        <f aca="true" t="shared" si="1" ref="K11:K75">J11*I11</f>
        <v>254880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ясли (5)'!G12+'2019 год сад (5)'!G12</f>
        <v>47.25</v>
      </c>
      <c r="H12" s="33">
        <f>'2019 год ясли (5)'!H12+'2019 год сад (5)'!H12</f>
        <v>141.75</v>
      </c>
      <c r="I12" s="33">
        <f>'2019 год ясли (5)'!I12+'2019 год сад (5)'!I12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ясли (5)'!G13+'2019 год сад (5)'!G13</f>
        <v>64.75</v>
      </c>
      <c r="H13" s="33">
        <f>'2019 год ясли (5)'!H13+'2019 год сад (5)'!H13</f>
        <v>194.25</v>
      </c>
      <c r="I13" s="33">
        <f>'2019 год ясли (5)'!I13+'2019 год сад (5)'!I13</f>
        <v>777</v>
      </c>
      <c r="J13" s="33">
        <v>290</v>
      </c>
      <c r="K13" s="33">
        <f>J13*I13</f>
        <v>225330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800</v>
      </c>
      <c r="P13" s="33">
        <f t="shared" si="0"/>
        <v>232000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ясли (5)'!G14+'2019 год сад (5)'!G14</f>
        <v>17.92</v>
      </c>
      <c r="H14" s="33">
        <f>'2019 год ясли (5)'!H14+'2019 год сад (5)'!H14</f>
        <v>53.75</v>
      </c>
      <c r="I14" s="33">
        <f>'2019 год ясли (5)'!I14+'2019 год сад (5)'!I14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ясли (5)'!G15+'2019 год сад (5)'!G15</f>
        <v>11.253</v>
      </c>
      <c r="H15" s="33">
        <f>'2019 год ясли (5)'!H15+'2019 год сад (5)'!H15</f>
        <v>33.75</v>
      </c>
      <c r="I15" s="33">
        <f>'2019 год ясли (5)'!I15+'2019 год сад (5)'!I15</f>
        <v>135</v>
      </c>
      <c r="J15" s="33">
        <v>150</v>
      </c>
      <c r="K15" s="33">
        <f t="shared" si="1"/>
        <v>20250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ясли (5)'!G16+'2019 год сад (5)'!G16</f>
        <v>8.5</v>
      </c>
      <c r="H16" s="33">
        <f>'2019 год ясли (5)'!H16+'2019 год сад (5)'!H16</f>
        <v>25.5</v>
      </c>
      <c r="I16" s="33">
        <f>'2019 год ясли (5)'!I16+'2019 год сад (5)'!I16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ясли (5)'!G17+'2019 год сад (5)'!G17</f>
        <v>8.33</v>
      </c>
      <c r="H17" s="33">
        <f>'2019 год ясли (5)'!H17+'2019 год сад (5)'!H17</f>
        <v>25</v>
      </c>
      <c r="I17" s="33">
        <f>'2019 год ясли (5)'!I17+'2019 год сад (5)'!I17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ясли (5)'!G18+'2019 год сад (5)'!G18</f>
        <v>39.92</v>
      </c>
      <c r="H18" s="33">
        <f>'2019 год ясли (5)'!H18+'2019 год сад (5)'!H18</f>
        <v>119.76</v>
      </c>
      <c r="I18" s="33">
        <f>'2019 год ясли (5)'!I18+'2019 год сад (5)'!I18</f>
        <v>479</v>
      </c>
      <c r="J18" s="33">
        <v>290</v>
      </c>
      <c r="K18" s="33">
        <f t="shared" si="1"/>
        <v>138910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525</v>
      </c>
      <c r="P18" s="33">
        <f t="shared" si="0"/>
        <v>152250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ясли (5)'!G19+'2019 год сад (5)'!G19</f>
        <v>8.33</v>
      </c>
      <c r="H19" s="33">
        <f>'2019 год ясли (5)'!H19+'2019 год сад (5)'!H19</f>
        <v>25</v>
      </c>
      <c r="I19" s="33">
        <f>'2019 год ясли (5)'!I19+'2019 год сад (5)'!I19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ясли (5)'!G20+'2019 год сад (5)'!G20</f>
        <v>8.33</v>
      </c>
      <c r="H20" s="33">
        <f>'2019 год ясли (5)'!H20+'2019 год сад (5)'!H20</f>
        <v>25</v>
      </c>
      <c r="I20" s="33">
        <f>'2019 год ясли (5)'!I20+'2019 год сад (5)'!I20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ясли (5)'!G21+'2019 год сад (5)'!G21</f>
        <v>3.17</v>
      </c>
      <c r="H21" s="33">
        <f>'2019 год ясли (5)'!H21+'2019 год сад (5)'!H21</f>
        <v>9.5</v>
      </c>
      <c r="I21" s="33">
        <f>'2019 год ясли (5)'!I21+'2019 год сад (5)'!I21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ясли (5)'!G22+'2019 год сад (5)'!G22</f>
        <v>5.25</v>
      </c>
      <c r="H22" s="33">
        <f>'2019 год ясли (5)'!H22+'2019 год сад (5)'!H22</f>
        <v>15.75</v>
      </c>
      <c r="I22" s="33">
        <f>'2019 год ясли (5)'!I22+'2019 год сад (5)'!I22</f>
        <v>63</v>
      </c>
      <c r="J22" s="33">
        <v>110</v>
      </c>
      <c r="K22" s="33">
        <f t="shared" si="1"/>
        <v>6930</v>
      </c>
      <c r="L22" s="33">
        <v>12</v>
      </c>
      <c r="M22" s="33">
        <v>1</v>
      </c>
      <c r="N22" s="33">
        <f t="shared" si="2"/>
        <v>1320</v>
      </c>
      <c r="O22" s="33">
        <f t="shared" si="3"/>
        <v>75</v>
      </c>
      <c r="P22" s="33">
        <f t="shared" si="0"/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ясли (5)'!G23+'2019 год сад (5)'!G23</f>
        <v>10.42</v>
      </c>
      <c r="H23" s="33">
        <f>'2019 год ясли (5)'!H23+'2019 год сад (5)'!H23</f>
        <v>31.26</v>
      </c>
      <c r="I23" s="33">
        <f>'2019 год ясли (5)'!I23+'2019 год сад (5)'!I23</f>
        <v>125</v>
      </c>
      <c r="J23" s="33">
        <v>220</v>
      </c>
      <c r="K23" s="33">
        <f t="shared" si="1"/>
        <v>27500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125</v>
      </c>
      <c r="P23" s="33">
        <f t="shared" si="0"/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'2019 год ясли (5)'!G24+'2019 год сад (5)'!G24</f>
        <v>0</v>
      </c>
      <c r="H24" s="33">
        <f>'2019 год ясли (5)'!H24+'2019 год сад (5)'!H24</f>
        <v>0</v>
      </c>
      <c r="I24" s="33">
        <f>'2019 год ясли (5)'!I24+'2019 год сад (5)'!I24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ясли (5)'!G25+'2019 год сад (5)'!G25</f>
        <v>744.163</v>
      </c>
      <c r="H25" s="33">
        <f>'2019 год ясли (5)'!H25+'2019 год сад (5)'!H25</f>
        <v>2232.5</v>
      </c>
      <c r="I25" s="33">
        <f>'2019 год ясли (5)'!I25+'2019 год сад (5)'!I25</f>
        <v>8930</v>
      </c>
      <c r="J25" s="33">
        <v>150</v>
      </c>
      <c r="K25" s="33">
        <f t="shared" si="1"/>
        <v>1339500</v>
      </c>
      <c r="L25" s="33">
        <v>684</v>
      </c>
      <c r="M25" s="33">
        <v>57</v>
      </c>
      <c r="N25" s="33">
        <f>J25*L25</f>
        <v>102600</v>
      </c>
      <c r="O25" s="33">
        <f t="shared" si="3"/>
        <v>9614</v>
      </c>
      <c r="P25" s="33">
        <f aca="true" t="shared" si="5" ref="P25:P76"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ясли (5)'!G26+'2019 год сад (5)'!G26</f>
        <v>181.75</v>
      </c>
      <c r="H26" s="33">
        <f>'2019 год ясли (5)'!H26+'2019 год сад (5)'!H26</f>
        <v>545.25</v>
      </c>
      <c r="I26" s="33">
        <f>'2019 год ясли (5)'!I26+'2019 год сад (5)'!I26</f>
        <v>2181</v>
      </c>
      <c r="J26" s="33">
        <v>120</v>
      </c>
      <c r="K26" s="33">
        <f t="shared" si="1"/>
        <v>261720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2295</v>
      </c>
      <c r="P26" s="33">
        <f t="shared" si="5"/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ясли (5)'!G27+'2019 год сад (5)'!G27</f>
        <v>173</v>
      </c>
      <c r="H27" s="33">
        <f>'2019 год ясли (5)'!H27+'2019 год сад (5)'!H27</f>
        <v>519</v>
      </c>
      <c r="I27" s="33">
        <f>'2019 год ясли (5)'!I27+'2019 год сад (5)'!I27</f>
        <v>2076</v>
      </c>
      <c r="J27" s="33">
        <v>130</v>
      </c>
      <c r="K27" s="33">
        <f t="shared" si="1"/>
        <v>269880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2179</v>
      </c>
      <c r="P27" s="33">
        <f t="shared" si="5"/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ясли (5)'!G28+'2019 год сад (5)'!G28</f>
        <v>76.59</v>
      </c>
      <c r="H28" s="33">
        <f>'2019 год ясли (5)'!H28+'2019 год сад (5)'!H28</f>
        <v>229.75</v>
      </c>
      <c r="I28" s="33">
        <f>'2019 год ясли (5)'!I28+'2019 год сад (5)'!I28</f>
        <v>919</v>
      </c>
      <c r="J28" s="33">
        <v>130</v>
      </c>
      <c r="K28" s="33">
        <f t="shared" si="1"/>
        <v>119470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976</v>
      </c>
      <c r="P28" s="33">
        <f t="shared" si="5"/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ясли (5)'!G29+'2019 год сад (5)'!G29</f>
        <v>145.17</v>
      </c>
      <c r="H29" s="33">
        <f>'2019 год ясли (5)'!H29+'2019 год сад (5)'!H29</f>
        <v>435.5</v>
      </c>
      <c r="I29" s="33">
        <f>'2019 год ясли (5)'!I29+'2019 год сад (5)'!I29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ясли (5)'!G30+'2019 год сад (5)'!G30</f>
        <v>2.8</v>
      </c>
      <c r="H30" s="33">
        <f>'2019 год ясли (5)'!H30+'2019 год сад (5)'!H30</f>
        <v>8.4</v>
      </c>
      <c r="I30" s="33">
        <f>'2019 год ясли (5)'!I30+'2019 год сад (5)'!I30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ясли (5)'!G31+'2019 год сад (5)'!G31</f>
        <v>142</v>
      </c>
      <c r="H31" s="33">
        <f>'2019 год ясли (5)'!H31+'2019 год сад (5)'!H31</f>
        <v>426</v>
      </c>
      <c r="I31" s="33">
        <f>'2019 год ясли (5)'!I31+'2019 год сад (5)'!I31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ясли (5)'!G32+'2019 год сад (5)'!G32</f>
        <v>142</v>
      </c>
      <c r="H32" s="33">
        <f>'2019 год ясли (5)'!H32+'2019 год сад (5)'!H32</f>
        <v>426</v>
      </c>
      <c r="I32" s="33">
        <f>'2019 год ясли (5)'!I32+'2019 год сад (5)'!I32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ясли (5)'!G33+'2019 год сад (5)'!G33</f>
        <v>136</v>
      </c>
      <c r="H33" s="33">
        <f>'2019 год ясли (5)'!H33+'2019 год сад (5)'!H33</f>
        <v>408</v>
      </c>
      <c r="I33" s="33">
        <f>'2019 год ясли (5)'!I33+'2019 год сад (5)'!I33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ясли (5)'!G34+'2019 год сад (5)'!G34</f>
        <v>78</v>
      </c>
      <c r="H34" s="33">
        <f>'2019 год ясли (5)'!H34+'2019 год сад (5)'!H34</f>
        <v>234</v>
      </c>
      <c r="I34" s="33">
        <f>'2019 год ясли (5)'!I34+'2019 год сад (5)'!I34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ясли (5)'!G35+'2019 год сад (5)'!G35</f>
        <v>20</v>
      </c>
      <c r="H35" s="33">
        <f>'2019 год ясли (5)'!H35+'2019 год сад (5)'!H35</f>
        <v>60</v>
      </c>
      <c r="I35" s="33">
        <f>'2019 год ясли (5)'!I35+'2019 год сад (5)'!I35</f>
        <v>240</v>
      </c>
      <c r="J35" s="33">
        <v>420</v>
      </c>
      <c r="K35" s="33">
        <f t="shared" si="1"/>
        <v>100800</v>
      </c>
      <c r="L35" s="33">
        <v>12</v>
      </c>
      <c r="M35" s="33">
        <v>1</v>
      </c>
      <c r="N35" s="33">
        <f t="shared" si="2"/>
        <v>5040</v>
      </c>
      <c r="O35" s="33">
        <f t="shared" si="3"/>
        <v>252</v>
      </c>
      <c r="P35" s="33">
        <f t="shared" si="5"/>
        <v>105840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ясли (5)'!G36+'2019 год сад (5)'!G36</f>
        <v>196</v>
      </c>
      <c r="H36" s="33">
        <f>'2019 год ясли (5)'!H36+'2019 год сад (5)'!H36</f>
        <v>588</v>
      </c>
      <c r="I36" s="33">
        <f>'2019 год ясли (5)'!I36+'2019 год сад (5)'!I36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ясли (5)'!G37+'2019 год сад (5)'!G37</f>
        <v>222</v>
      </c>
      <c r="H37" s="33">
        <f>'2019 год ясли (5)'!H37+'2019 год сад (5)'!H37</f>
        <v>666</v>
      </c>
      <c r="I37" s="33">
        <f>'2019 год ясли (5)'!I37+'2019 год сад (5)'!I37</f>
        <v>2664</v>
      </c>
      <c r="J37" s="33">
        <v>450</v>
      </c>
      <c r="K37" s="33">
        <f t="shared" si="1"/>
        <v>1198800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2664</v>
      </c>
      <c r="P37" s="33">
        <f t="shared" si="5"/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ясли (5)'!G38+'2019 год сад (5)'!G38</f>
        <v>204</v>
      </c>
      <c r="H38" s="33">
        <f>'2019 год ясли (5)'!H38+'2019 год сад (5)'!H38</f>
        <v>612</v>
      </c>
      <c r="I38" s="33">
        <f>'2019 год ясли (5)'!I38+'2019 год сад (5)'!I38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ясли (5)'!G39+'2019 год сад (5)'!G39</f>
        <v>39.58</v>
      </c>
      <c r="H39" s="33">
        <f>'2019 год ясли (5)'!H39+'2019 год сад (5)'!H39</f>
        <v>118.75</v>
      </c>
      <c r="I39" s="33">
        <f>'2019 год ясли (5)'!I39+'2019 год сад (5)'!I39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ясли (5)'!G40+'2019 год сад (5)'!G40</f>
        <v>184.16</v>
      </c>
      <c r="H40" s="33">
        <f>'2019 год ясли (5)'!H40+'2019 год сад (5)'!H40</f>
        <v>552.5</v>
      </c>
      <c r="I40" s="33">
        <f>'2019 год ясли (5)'!I40+'2019 год сад (5)'!I40</f>
        <v>2210</v>
      </c>
      <c r="J40" s="33">
        <v>270</v>
      </c>
      <c r="K40" s="33">
        <f t="shared" si="1"/>
        <v>596700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2300</v>
      </c>
      <c r="P40" s="33">
        <f t="shared" si="5"/>
        <v>621000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ясли (5)'!G41+'2019 год сад (5)'!G41</f>
        <v>12.15</v>
      </c>
      <c r="H41" s="33">
        <f>'2019 год ясли (5)'!H41+'2019 год сад (5)'!H41</f>
        <v>36.45</v>
      </c>
      <c r="I41" s="33">
        <f>'2019 год ясли (5)'!I41+'2019 год сад (5)'!I41</f>
        <v>145.8</v>
      </c>
      <c r="J41" s="33">
        <v>900</v>
      </c>
      <c r="K41" s="33">
        <f t="shared" si="1"/>
        <v>131220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145.8</v>
      </c>
      <c r="P41" s="33">
        <f t="shared" si="5"/>
        <v>131220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ясли (5)'!G42+'2019 год сад (5)'!G42</f>
        <v>78.5</v>
      </c>
      <c r="H42" s="33">
        <f>'2019 год ясли (5)'!H42+'2019 год сад (5)'!H42</f>
        <v>235.5</v>
      </c>
      <c r="I42" s="33">
        <f>'2019 год ясли (5)'!I42+'2019 год сад (5)'!I42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ясли (5)'!G43+'2019 год сад (5)'!G43</f>
        <v>39.58</v>
      </c>
      <c r="H43" s="33">
        <f>'2019 год ясли (5)'!H43+'2019 год сад (5)'!H43</f>
        <v>118.75</v>
      </c>
      <c r="I43" s="33">
        <f>'2019 год ясли (5)'!I43+'2019 год сад (5)'!I43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ясли (5)'!G44+'2019 год сад (5)'!G44</f>
        <v>2057.5</v>
      </c>
      <c r="H44" s="33">
        <f>'2019 год ясли (5)'!H44+'2019 год сад (5)'!H44</f>
        <v>6172.5</v>
      </c>
      <c r="I44" s="33">
        <f>'2019 год ясли (5)'!I44+'2019 год сад (5)'!I44</f>
        <v>24690</v>
      </c>
      <c r="J44" s="33">
        <v>30</v>
      </c>
      <c r="K44" s="33">
        <f t="shared" si="1"/>
        <v>740700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24834</v>
      </c>
      <c r="P44" s="33">
        <f t="shared" si="5"/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ясли (5)'!G45+'2019 год сад (5)'!G45</f>
        <v>965</v>
      </c>
      <c r="H45" s="33">
        <f>'2019 год ясли (5)'!H45+'2019 год сад (5)'!H45</f>
        <v>2895</v>
      </c>
      <c r="I45" s="33">
        <f>'2019 год ясли (5)'!I45+'2019 год сад (5)'!I45</f>
        <v>11580</v>
      </c>
      <c r="J45" s="33">
        <v>200</v>
      </c>
      <c r="K45" s="33">
        <f t="shared" si="1"/>
        <v>2316000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11580</v>
      </c>
      <c r="P45" s="33">
        <f t="shared" si="5"/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ясли (5)'!G46+'2019 год сад (5)'!G46</f>
        <v>54.42</v>
      </c>
      <c r="H46" s="33">
        <f>'2019 год ясли (5)'!H46+'2019 год сад (5)'!H46</f>
        <v>163.25</v>
      </c>
      <c r="I46" s="33">
        <f>'2019 год ясли (5)'!I46+'2019 год сад (5)'!I46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ясли (5)'!G47+'2019 год сад (5)'!G47</f>
        <v>53</v>
      </c>
      <c r="H47" s="33">
        <f>'2019 год ясли (5)'!H47+'2019 год сад (5)'!H47</f>
        <v>159</v>
      </c>
      <c r="I47" s="33">
        <f>'2019 год ясли (5)'!I47+'2019 год сад (5)'!I47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ясли (5)'!G48+'2019 год сад (5)'!G48</f>
        <v>198</v>
      </c>
      <c r="H48" s="33">
        <f>'2019 год ясли (5)'!H48+'2019 год сад (5)'!H48</f>
        <v>594</v>
      </c>
      <c r="I48" s="33">
        <f>'2019 год ясли (5)'!I48+'2019 год сад (5)'!I48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ясли (5)'!G49+'2019 год сад (5)'!G49</f>
        <v>62.5</v>
      </c>
      <c r="H49" s="33">
        <f>'2019 год ясли (5)'!H49+'2019 год сад (5)'!H49</f>
        <v>187.5</v>
      </c>
      <c r="I49" s="33">
        <f>'2019 год ясли (5)'!I49+'2019 год сад (5)'!I49</f>
        <v>750</v>
      </c>
      <c r="J49" s="33">
        <v>990</v>
      </c>
      <c r="K49" s="33">
        <f t="shared" si="1"/>
        <v>742500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750</v>
      </c>
      <c r="P49" s="33">
        <f t="shared" si="5"/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ясли (5)'!G50+'2019 год сад (5)'!G50</f>
        <v>638</v>
      </c>
      <c r="H50" s="33">
        <f>'2019 год ясли (5)'!H50+'2019 год сад (5)'!H50</f>
        <v>1914</v>
      </c>
      <c r="I50" s="33">
        <f>'2019 год ясли (5)'!I50+'2019 год сад (5)'!I50</f>
        <v>7656</v>
      </c>
      <c r="J50" s="33">
        <v>120</v>
      </c>
      <c r="K50" s="33">
        <f>J50*I50</f>
        <v>918720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7656</v>
      </c>
      <c r="P50" s="33">
        <f t="shared" si="5"/>
        <v>918720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ясли (5)'!G51+'2019 год сад (5)'!G51</f>
        <v>179</v>
      </c>
      <c r="H51" s="33">
        <f>'2019 год ясли (5)'!H51+'2019 год сад (5)'!H51</f>
        <v>537</v>
      </c>
      <c r="I51" s="33">
        <f>'2019 год ясли (5)'!I51+'2019 год сад (5)'!I51</f>
        <v>2148</v>
      </c>
      <c r="J51" s="33">
        <v>940</v>
      </c>
      <c r="K51" s="33">
        <f>J51*I51</f>
        <v>2019120</v>
      </c>
      <c r="L51" s="33">
        <v>342</v>
      </c>
      <c r="M51" s="33">
        <v>28.5</v>
      </c>
      <c r="N51" s="33">
        <f>J51*L51</f>
        <v>321480</v>
      </c>
      <c r="O51" s="33">
        <f>I51+L51</f>
        <v>2490</v>
      </c>
      <c r="P51" s="33">
        <f t="shared" si="5"/>
        <v>2340600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ясли (5)'!G52+'2019 год сад (5)'!G52</f>
        <v>228.33999999999997</v>
      </c>
      <c r="H52" s="33">
        <f>'2019 год ясли (5)'!H52+'2019 год сад (5)'!H52</f>
        <v>685.01</v>
      </c>
      <c r="I52" s="33">
        <f>'2019 год ясли (5)'!I52+'2019 год сад (5)'!I52</f>
        <v>2740</v>
      </c>
      <c r="J52" s="33">
        <v>1750</v>
      </c>
      <c r="K52" s="33">
        <f t="shared" si="1"/>
        <v>4795000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2740</v>
      </c>
      <c r="P52" s="33">
        <f t="shared" si="5"/>
        <v>4795000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ясли (5)'!G53+'2019 год сад (5)'!G53</f>
        <v>32</v>
      </c>
      <c r="H53" s="33">
        <f>'2019 год ясли (5)'!H53+'2019 год сад (5)'!H53</f>
        <v>96</v>
      </c>
      <c r="I53" s="33">
        <f>'2019 год ясли (5)'!I53+'2019 год сад (5)'!I53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ясли (5)'!G54+'2019 год сад (5)'!G54</f>
        <v>36</v>
      </c>
      <c r="H54" s="33">
        <f>'2019 год ясли (5)'!H54+'2019 год сад (5)'!H54</f>
        <v>108</v>
      </c>
      <c r="I54" s="33">
        <f>'2019 год ясли (5)'!I54+'2019 год сад (5)'!I54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ясли (5)'!G55+'2019 год сад (5)'!G55</f>
        <v>20.42</v>
      </c>
      <c r="H55" s="33">
        <f>'2019 год ясли (5)'!H55+'2019 год сад (5)'!H55</f>
        <v>61.25</v>
      </c>
      <c r="I55" s="33">
        <f>'2019 год ясли (5)'!I55+'2019 год сад (5)'!I55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ясли (5)'!G56+'2019 год сад (5)'!G56</f>
        <v>15.17</v>
      </c>
      <c r="H56" s="33">
        <f>'2019 год ясли (5)'!H56+'2019 год сад (5)'!H56</f>
        <v>45.5</v>
      </c>
      <c r="I56" s="33">
        <f>'2019 год ясли (5)'!I56+'2019 год сад (5)'!I56</f>
        <v>182</v>
      </c>
      <c r="J56" s="33">
        <v>1620</v>
      </c>
      <c r="K56" s="33">
        <f t="shared" si="1"/>
        <v>294840</v>
      </c>
      <c r="L56" s="33">
        <v>0</v>
      </c>
      <c r="M56" s="33">
        <v>0</v>
      </c>
      <c r="N56" s="33">
        <f t="shared" si="2"/>
        <v>0</v>
      </c>
      <c r="O56" s="33">
        <f t="shared" si="3"/>
        <v>182</v>
      </c>
      <c r="P56" s="33">
        <f t="shared" si="5"/>
        <v>294840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ясли (5)'!G57+'2019 год сад (5)'!G57</f>
        <v>91.08</v>
      </c>
      <c r="H57" s="33">
        <f>'2019 год ясли (5)'!H57+'2019 год сад (5)'!H57</f>
        <v>273.25</v>
      </c>
      <c r="I57" s="33">
        <f>'2019 год ясли (5)'!I57+'2019 год сад (5)'!I57</f>
        <v>1093</v>
      </c>
      <c r="J57" s="33">
        <v>1550</v>
      </c>
      <c r="K57" s="33">
        <f t="shared" si="1"/>
        <v>1694150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1093</v>
      </c>
      <c r="P57" s="33">
        <f t="shared" si="5"/>
        <v>1694150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ясли (5)'!G58+'2019 год сад (5)'!G58</f>
        <v>22.33</v>
      </c>
      <c r="H58" s="33">
        <f>'2019 год ясли (5)'!H58+'2019 год сад (5)'!H58</f>
        <v>67</v>
      </c>
      <c r="I58" s="33">
        <f>'2019 год ясли (5)'!I58+'2019 год сад (5)'!I58</f>
        <v>268</v>
      </c>
      <c r="J58" s="33">
        <v>620</v>
      </c>
      <c r="K58" s="33">
        <f t="shared" si="1"/>
        <v>166160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268</v>
      </c>
      <c r="P58" s="33">
        <f t="shared" si="5"/>
        <v>166160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ясли (5)'!G59+'2019 год сад (5)'!G59</f>
        <v>24.8</v>
      </c>
      <c r="H59" s="33">
        <f>'2019 год ясли (5)'!H59+'2019 год сад (5)'!H59</f>
        <v>74.4</v>
      </c>
      <c r="I59" s="33">
        <f>'2019 год ясли (5)'!I59+'2019 год сад (5)'!I59</f>
        <v>298</v>
      </c>
      <c r="J59" s="33">
        <v>650</v>
      </c>
      <c r="K59" s="33">
        <f t="shared" si="1"/>
        <v>193700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332</v>
      </c>
      <c r="P59" s="33">
        <f t="shared" si="5"/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ясли (5)'!G60+'2019 год сад (5)'!G60</f>
        <v>3.66</v>
      </c>
      <c r="H60" s="33">
        <f>'2019 год ясли (5)'!H60+'2019 год сад (5)'!H60</f>
        <v>11</v>
      </c>
      <c r="I60" s="33">
        <f>'2019 год ясли (5)'!I60+'2019 год сад (5)'!I60</f>
        <v>44</v>
      </c>
      <c r="J60" s="33">
        <v>2650</v>
      </c>
      <c r="K60" s="33">
        <f t="shared" si="1"/>
        <v>116600</v>
      </c>
      <c r="L60" s="33">
        <v>0</v>
      </c>
      <c r="M60" s="33">
        <v>0</v>
      </c>
      <c r="N60" s="33">
        <f>J60*L60</f>
        <v>0</v>
      </c>
      <c r="O60" s="33">
        <f t="shared" si="3"/>
        <v>44</v>
      </c>
      <c r="P60" s="33">
        <f t="shared" si="5"/>
        <v>116600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ясли (5)'!G61+'2019 год сад (5)'!G61</f>
        <v>20.08</v>
      </c>
      <c r="H61" s="33">
        <f>'2019 год ясли (5)'!H61+'2019 год сад (5)'!H61</f>
        <v>60.25</v>
      </c>
      <c r="I61" s="33">
        <f>'2019 год ясли (5)'!I61+'2019 год сад (5)'!I61</f>
        <v>241</v>
      </c>
      <c r="J61" s="33">
        <v>45</v>
      </c>
      <c r="K61" s="33">
        <f t="shared" si="1"/>
        <v>10845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264</v>
      </c>
      <c r="P61" s="33">
        <f t="shared" si="5"/>
        <v>11880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ясли (5)'!G62+'2019 год сад (5)'!G62</f>
        <v>2.16</v>
      </c>
      <c r="H62" s="33">
        <f>'2019 год ясли (5)'!H62+'2019 год сад (5)'!H62</f>
        <v>6.5</v>
      </c>
      <c r="I62" s="33">
        <f>'2019 год ясли (5)'!I62+'2019 год сад (5)'!I62</f>
        <v>26</v>
      </c>
      <c r="J62" s="33">
        <v>330</v>
      </c>
      <c r="K62" s="33">
        <f t="shared" si="1"/>
        <v>8580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26</v>
      </c>
      <c r="P62" s="33">
        <f t="shared" si="5"/>
        <v>8580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ясли (5)'!G63+'2019 год сад (5)'!G63</f>
        <v>20.42</v>
      </c>
      <c r="H63" s="33">
        <f>'2019 год ясли (5)'!H63+'2019 год сад (5)'!H63</f>
        <v>61.25</v>
      </c>
      <c r="I63" s="33">
        <f>'2019 год ясли (5)'!I63+'2019 год сад (5)'!I63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ясли (5)'!G64+'2019 год сад (5)'!G64</f>
        <v>19</v>
      </c>
      <c r="H64" s="33">
        <f>'2019 год ясли (5)'!H64+'2019 год сад (5)'!H64</f>
        <v>57</v>
      </c>
      <c r="I64" s="33">
        <f>'2019 год ясли (5)'!I64+'2019 год сад (5)'!I64</f>
        <v>228</v>
      </c>
      <c r="J64" s="33">
        <v>580</v>
      </c>
      <c r="K64" s="33">
        <f t="shared" si="1"/>
        <v>132240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228</v>
      </c>
      <c r="P64" s="33">
        <f t="shared" si="5"/>
        <v>132240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ясли (5)'!G65+'2019 год сад (5)'!G65</f>
        <v>5.59</v>
      </c>
      <c r="H65" s="33">
        <f>'2019 год ясли (5)'!H65+'2019 год сад (5)'!H65</f>
        <v>16.75</v>
      </c>
      <c r="I65" s="33">
        <f>'2019 год ясли (5)'!I65+'2019 год сад (5)'!I65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ясли (5)'!G66+'2019 год сад (5)'!G66</f>
        <v>1</v>
      </c>
      <c r="H66" s="33">
        <f>'2019 год ясли (5)'!H66+'2019 год сад (5)'!H66</f>
        <v>3</v>
      </c>
      <c r="I66" s="33">
        <f>'2019 год ясли (5)'!I66+'2019 год сад (5)'!I66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ясли (5)'!G67+'2019 год сад (5)'!G67</f>
        <v>45.16</v>
      </c>
      <c r="H67" s="33">
        <f>'2019 год ясли (5)'!H67+'2019 год сад (5)'!H67</f>
        <v>135.5</v>
      </c>
      <c r="I67" s="33">
        <f>'2019 год ясли (5)'!I67+'2019 год сад (5)'!I67</f>
        <v>542</v>
      </c>
      <c r="J67" s="33">
        <v>180</v>
      </c>
      <c r="K67" s="33">
        <f t="shared" si="1"/>
        <v>97560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542</v>
      </c>
      <c r="P67" s="33">
        <f t="shared" si="5"/>
        <v>97560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ясли (5)'!G68+'2019 год сад (5)'!G68</f>
        <v>51</v>
      </c>
      <c r="H68" s="33">
        <f>'2019 год ясли (5)'!H68+'2019 год сад (5)'!H68</f>
        <v>153</v>
      </c>
      <c r="I68" s="33">
        <f>'2019 год ясли (5)'!I68+'2019 год сад (5)'!I68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ясли (5)'!G69+'2019 год сад (5)'!G69</f>
        <v>51</v>
      </c>
      <c r="H69" s="33">
        <f>'2019 год ясли (5)'!H69+'2019 год сад (5)'!H69</f>
        <v>153</v>
      </c>
      <c r="I69" s="33">
        <f>'2019 год ясли (5)'!I69+'2019 год сад (5)'!I69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ясли (5)'!G70+'2019 год сад (5)'!G70</f>
        <v>42.33</v>
      </c>
      <c r="H70" s="33">
        <f>'2019 год ясли (5)'!H70+'2019 год сад (5)'!H70</f>
        <v>127</v>
      </c>
      <c r="I70" s="33">
        <f>'2019 год ясли (5)'!I70+'2019 год сад (5)'!I70</f>
        <v>508</v>
      </c>
      <c r="J70" s="33">
        <v>500</v>
      </c>
      <c r="K70" s="33">
        <f t="shared" si="1"/>
        <v>254000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508</v>
      </c>
      <c r="P70" s="33">
        <f t="shared" si="5"/>
        <v>254000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f>'2019 год ясли (5)'!G71+'2019 год сад (5)'!G71</f>
        <v>100</v>
      </c>
      <c r="H71" s="33">
        <f>'2019 год ясли (5)'!H71+'2019 год сад (5)'!H71</f>
        <v>100</v>
      </c>
      <c r="I71" s="33">
        <f>'2019 год ясли (5)'!I71+'2019 год сад (5)'!I71</f>
        <v>100</v>
      </c>
      <c r="J71" s="33">
        <v>500</v>
      </c>
      <c r="K71" s="33">
        <f t="shared" si="1"/>
        <v>50000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100</v>
      </c>
      <c r="P71" s="33">
        <f t="shared" si="5"/>
        <v>50000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f>'2019 год ясли (5)'!G72+'2019 год сад (5)'!G72</f>
        <v>14.42</v>
      </c>
      <c r="H72" s="33">
        <f>'2019 год ясли (5)'!H72+'2019 год сад (5)'!H72</f>
        <v>43.25</v>
      </c>
      <c r="I72" s="33">
        <f>'2019 год ясли (5)'!I72+'2019 год сад (5)'!I72</f>
        <v>173</v>
      </c>
      <c r="J72" s="33">
        <v>1600</v>
      </c>
      <c r="K72" s="33">
        <f t="shared" si="1"/>
        <v>276800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173</v>
      </c>
      <c r="P72" s="33">
        <f t="shared" si="5"/>
        <v>276800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f>'2019 год ясли (5)'!G73+'2019 год сад (5)'!G73</f>
        <v>1.3399999999999999</v>
      </c>
      <c r="H73" s="33">
        <f>'2019 год ясли (5)'!H73+'2019 год сад (5)'!H73</f>
        <v>4</v>
      </c>
      <c r="I73" s="33">
        <f>'2019 год ясли (5)'!I73+'2019 год сад (5)'!I73</f>
        <v>16</v>
      </c>
      <c r="J73" s="33">
        <v>900</v>
      </c>
      <c r="K73" s="33">
        <f t="shared" si="1"/>
        <v>14400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16</v>
      </c>
      <c r="P73" s="33">
        <f t="shared" si="5"/>
        <v>14400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f>'2019 год ясли (5)'!G74+'2019 год сад (5)'!G74</f>
        <v>8</v>
      </c>
      <c r="H74" s="33">
        <f>'2019 год ясли (5)'!H74+'2019 год сад (5)'!H74</f>
        <v>24</v>
      </c>
      <c r="I74" s="33">
        <f>'2019 год ясли (5)'!I74+'2019 год сад (5)'!I74</f>
        <v>96</v>
      </c>
      <c r="J74" s="33">
        <v>430</v>
      </c>
      <c r="K74" s="33">
        <f t="shared" si="1"/>
        <v>41280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96</v>
      </c>
      <c r="P74" s="33">
        <f t="shared" si="5"/>
        <v>41280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f>'2019 год ясли (5)'!G75+'2019 год сад (5)'!G75</f>
        <v>5</v>
      </c>
      <c r="H75" s="33">
        <f>'2019 год ясли (5)'!H75+'2019 год сад (5)'!H75</f>
        <v>15</v>
      </c>
      <c r="I75" s="33">
        <f>'2019 год ясли (5)'!I75+'2019 год сад (5)'!I75</f>
        <v>60</v>
      </c>
      <c r="J75" s="33">
        <v>40</v>
      </c>
      <c r="K75" s="33">
        <f t="shared" si="1"/>
        <v>2400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60</v>
      </c>
      <c r="P75" s="33">
        <f t="shared" si="5"/>
        <v>2400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f>'2019 год ясли (5)'!G76+'2019 год сад (5)'!G76</f>
        <v>27</v>
      </c>
      <c r="H76" s="33">
        <f>'2019 год ясли (5)'!H76+'2019 год сад (5)'!H76</f>
        <v>81</v>
      </c>
      <c r="I76" s="33">
        <f>'2019 год ясли (5)'!I76+'2019 год сад (5)'!I76</f>
        <v>324</v>
      </c>
      <c r="J76" s="33">
        <v>30</v>
      </c>
      <c r="K76" s="33">
        <f>J76*I76</f>
        <v>9720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324</v>
      </c>
      <c r="P76" s="33">
        <f t="shared" si="5"/>
        <v>9720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27825570</v>
      </c>
      <c r="L77" s="28"/>
      <c r="M77" s="28"/>
      <c r="N77" s="50">
        <f>SUM(N9:N76)</f>
        <v>675440</v>
      </c>
      <c r="O77" s="28">
        <f>I77+L77</f>
        <v>0</v>
      </c>
      <c r="P77" s="50">
        <f>SUM(P9:P76)</f>
        <v>28501010</v>
      </c>
      <c r="Q77" s="30"/>
      <c r="R77" s="30"/>
    </row>
    <row r="78" spans="1:18" ht="12.75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3">
        <f>R88-K77</f>
        <v>3236670</v>
      </c>
      <c r="L78" s="52"/>
      <c r="M78" s="52"/>
      <c r="N78" s="54">
        <f>684000-N77</f>
        <v>8560</v>
      </c>
      <c r="O78" s="30"/>
      <c r="P78" s="55"/>
      <c r="Q78" s="30"/>
      <c r="R78" s="56"/>
    </row>
    <row r="79" spans="1:16" ht="36" customHeight="1">
      <c r="A79" s="2"/>
      <c r="B79" s="86" t="s">
        <v>167</v>
      </c>
      <c r="C79" s="86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" customHeight="1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1" ht="24.75" customHeight="1">
      <c r="B82" s="86" t="s">
        <v>137</v>
      </c>
      <c r="C82" s="86"/>
      <c r="D82" s="86"/>
      <c r="E82" s="39"/>
      <c r="F82" s="39"/>
      <c r="G82" s="39"/>
      <c r="I82" s="2"/>
      <c r="J82" s="2"/>
      <c r="K82" s="2"/>
    </row>
    <row r="83" spans="2:15" ht="18.75" customHeight="1">
      <c r="B83" s="39"/>
      <c r="C83" s="39"/>
      <c r="D83" s="39"/>
      <c r="E83" s="3" t="s">
        <v>128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165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156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94</v>
      </c>
      <c r="I86" s="3"/>
      <c r="J86" s="3"/>
      <c r="K86" s="3"/>
      <c r="L86" s="3"/>
      <c r="M86" s="3"/>
      <c r="N86" s="3"/>
      <c r="O86" s="3"/>
    </row>
    <row r="87" spans="2:15" ht="15.75" customHeight="1">
      <c r="B87" s="39"/>
      <c r="C87" s="39"/>
      <c r="D87" s="39"/>
      <c r="E87" s="3" t="s">
        <v>157</v>
      </c>
      <c r="I87" s="3"/>
      <c r="J87" s="3"/>
      <c r="K87" s="3"/>
      <c r="L87" s="3"/>
      <c r="M87" s="3"/>
      <c r="N87" s="3"/>
      <c r="O87" s="3"/>
    </row>
    <row r="88" spans="2:18" ht="26.25" customHeight="1">
      <c r="B88" s="86"/>
      <c r="C88" s="86"/>
      <c r="D88" s="86"/>
      <c r="E88" s="2"/>
      <c r="H88" s="3"/>
      <c r="I88" s="2"/>
      <c r="J88" s="2"/>
      <c r="K88" s="2"/>
      <c r="R88" s="1">
        <v>31062240</v>
      </c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4:15" ht="12.75">
      <c r="D91" s="2"/>
      <c r="E91" s="3"/>
      <c r="I91" s="3"/>
      <c r="J91" s="3"/>
      <c r="K91" s="3"/>
      <c r="L91" s="3"/>
      <c r="M91" s="3"/>
      <c r="N91" s="3"/>
      <c r="O91" s="3"/>
    </row>
    <row r="92" spans="5:15" ht="12.75">
      <c r="E92" s="3"/>
      <c r="I92" s="3"/>
      <c r="J92" s="3"/>
      <c r="K92" s="3"/>
      <c r="L92" s="3"/>
      <c r="M92" s="3"/>
      <c r="N92" s="3"/>
      <c r="O92" s="3"/>
    </row>
    <row r="93" spans="8:15" ht="12.75">
      <c r="H93" s="3"/>
      <c r="I93" s="3"/>
      <c r="J93" s="3"/>
      <c r="K93" s="3"/>
      <c r="L93" s="3"/>
      <c r="M93" s="3"/>
      <c r="N93" s="3"/>
      <c r="O93" s="3"/>
    </row>
  </sheetData>
  <sheetProtection/>
  <mergeCells count="20">
    <mergeCell ref="B79:C79"/>
    <mergeCell ref="B81:G81"/>
    <mergeCell ref="B82:D82"/>
    <mergeCell ref="B88:D88"/>
    <mergeCell ref="J6:J7"/>
    <mergeCell ref="K6:K7"/>
    <mergeCell ref="D6:D7"/>
    <mergeCell ref="E6:E7"/>
    <mergeCell ref="F6:F7"/>
    <mergeCell ref="G6:I6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U88"/>
  <sheetViews>
    <sheetView view="pageBreakPreview" zoomScale="90" zoomScaleSheetLayoutView="90" zoomScalePageLayoutView="0" workbookViewId="0" topLeftCell="A1">
      <selection activeCell="D73" sqref="D7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125</v>
      </c>
      <c r="M6" s="80" t="s">
        <v>39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4">J11*I11</f>
        <v>17145</v>
      </c>
      <c r="L11" s="33">
        <v>0</v>
      </c>
      <c r="M11" s="33">
        <v>0</v>
      </c>
      <c r="N11" s="33">
        <f aca="true" t="shared" si="2" ref="N11:N75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290</v>
      </c>
      <c r="K13" s="33">
        <f>J13*I13</f>
        <v>22330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290</v>
      </c>
      <c r="K18" s="33">
        <f t="shared" si="1"/>
        <v>13920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6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10</v>
      </c>
      <c r="H71" s="33">
        <v>10</v>
      </c>
      <c r="I71" s="33">
        <v>10</v>
      </c>
      <c r="J71" s="33">
        <v>500</v>
      </c>
      <c r="K71" s="33">
        <f t="shared" si="1"/>
        <v>5000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21</v>
      </c>
      <c r="C72" s="36" t="s">
        <v>152</v>
      </c>
      <c r="D72" s="36"/>
      <c r="E72" s="31">
        <v>198</v>
      </c>
      <c r="F72" s="31" t="s">
        <v>2</v>
      </c>
      <c r="G72" s="33">
        <v>1.42</v>
      </c>
      <c r="H72" s="33">
        <v>4.25</v>
      </c>
      <c r="I72" s="33">
        <v>17</v>
      </c>
      <c r="J72" s="33">
        <v>1600</v>
      </c>
      <c r="K72" s="33">
        <f t="shared" si="1"/>
        <v>27200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0.17</v>
      </c>
      <c r="H73" s="33">
        <v>0.5</v>
      </c>
      <c r="I73" s="33">
        <v>2</v>
      </c>
      <c r="J73" s="33">
        <v>900</v>
      </c>
      <c r="K73" s="33">
        <f t="shared" si="1"/>
        <v>1800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29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1</v>
      </c>
      <c r="H74" s="33">
        <v>3</v>
      </c>
      <c r="I74" s="33">
        <v>12</v>
      </c>
      <c r="J74" s="33">
        <v>430</v>
      </c>
      <c r="K74" s="33">
        <f t="shared" si="1"/>
        <v>5160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40.5" customHeight="1">
      <c r="A75" s="31">
        <v>66</v>
      </c>
      <c r="B75" s="32" t="s">
        <v>88</v>
      </c>
      <c r="C75" s="36" t="s">
        <v>153</v>
      </c>
      <c r="D75" s="36"/>
      <c r="E75" s="31">
        <v>198</v>
      </c>
      <c r="F75" s="31" t="s">
        <v>90</v>
      </c>
      <c r="G75" s="33">
        <v>1</v>
      </c>
      <c r="H75" s="33">
        <v>3</v>
      </c>
      <c r="I75" s="33">
        <v>12</v>
      </c>
      <c r="J75" s="33">
        <v>40</v>
      </c>
      <c r="K75" s="33">
        <v>480</v>
      </c>
      <c r="L75" s="33">
        <v>0</v>
      </c>
      <c r="M75" s="33">
        <v>0</v>
      </c>
      <c r="N75" s="33">
        <f t="shared" si="2"/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21" s="22" customFormat="1" ht="29.25" customHeight="1">
      <c r="A76" s="31">
        <v>67</v>
      </c>
      <c r="B76" s="32" t="s">
        <v>93</v>
      </c>
      <c r="C76" s="36" t="s">
        <v>113</v>
      </c>
      <c r="D76" s="36"/>
      <c r="E76" s="31">
        <v>198</v>
      </c>
      <c r="F76" s="31" t="s">
        <v>90</v>
      </c>
      <c r="G76" s="33">
        <v>3</v>
      </c>
      <c r="H76" s="33">
        <v>9</v>
      </c>
      <c r="I76" s="33">
        <v>36</v>
      </c>
      <c r="J76" s="33">
        <v>30</v>
      </c>
      <c r="K76" s="33">
        <f>J76*I76</f>
        <v>1080</v>
      </c>
      <c r="L76" s="33">
        <v>0</v>
      </c>
      <c r="M76" s="33">
        <v>0</v>
      </c>
      <c r="N76" s="33">
        <f>J76*L76</f>
        <v>0</v>
      </c>
      <c r="O76" s="33">
        <v>0</v>
      </c>
      <c r="P76" s="33">
        <f t="shared" si="9"/>
        <v>0</v>
      </c>
      <c r="Q76" s="30"/>
      <c r="R76" s="30"/>
      <c r="S76" s="30"/>
      <c r="T76" s="30"/>
      <c r="U76" s="30"/>
    </row>
    <row r="77" spans="1:16" ht="12.75">
      <c r="A77" s="27"/>
      <c r="B77" s="40" t="s">
        <v>30</v>
      </c>
      <c r="C77" s="27"/>
      <c r="D77" s="27"/>
      <c r="E77" s="27"/>
      <c r="F77" s="27"/>
      <c r="G77" s="27"/>
      <c r="H77" s="27"/>
      <c r="I77" s="27"/>
      <c r="J77" s="27"/>
      <c r="K77" s="41">
        <f>SUM(K9:K76)</f>
        <v>3168945</v>
      </c>
      <c r="L77" s="27"/>
      <c r="M77" s="27"/>
      <c r="N77" s="41">
        <f>SUM(N9:N76)</f>
        <v>0</v>
      </c>
      <c r="O77" s="25">
        <f>I77+L77</f>
        <v>0</v>
      </c>
      <c r="P77" s="26">
        <f>SUM(P9:P76)</f>
        <v>0</v>
      </c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Q80-K77</f>
        <v>-143505</v>
      </c>
      <c r="L78" s="10"/>
      <c r="M78" s="10"/>
      <c r="N78" s="14"/>
      <c r="P78" s="11">
        <f>P77-P34-P33</f>
        <v>0</v>
      </c>
      <c r="R78" s="16">
        <f>P40+P41+P48+P51+P54+P57+P58+P59+P61+P62+P66</f>
        <v>0</v>
      </c>
    </row>
    <row r="79" spans="1:16" ht="66.75" customHeight="1">
      <c r="A79" s="2"/>
      <c r="B79" s="86" t="s">
        <v>167</v>
      </c>
      <c r="C79" s="86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7" ht="12.75">
      <c r="B80" s="15"/>
      <c r="C80" s="2"/>
      <c r="D80" s="2"/>
      <c r="E80" s="2"/>
      <c r="I80" s="2"/>
      <c r="J80" s="2"/>
      <c r="K80" s="2"/>
      <c r="P80" s="16"/>
      <c r="Q80" s="1">
        <v>3025440</v>
      </c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1" ht="26.25" customHeight="1">
      <c r="B82" s="86" t="s">
        <v>137</v>
      </c>
      <c r="C82" s="86"/>
      <c r="D82" s="86"/>
      <c r="E82" s="2"/>
      <c r="H82" s="3"/>
      <c r="I82" s="2"/>
      <c r="J82" s="2"/>
      <c r="K82" s="2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104</v>
      </c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4:15" ht="12.75">
      <c r="D86" s="2"/>
      <c r="E86" s="3"/>
      <c r="I86" s="3"/>
      <c r="J86" s="3"/>
      <c r="K86" s="3"/>
      <c r="L86" s="3"/>
      <c r="M86" s="3"/>
      <c r="N86" s="3"/>
      <c r="O86" s="3"/>
    </row>
    <row r="87" spans="5:15" ht="12.75">
      <c r="E87" s="3"/>
      <c r="I87" s="3"/>
      <c r="J87" s="3"/>
      <c r="K87" s="3"/>
      <c r="L87" s="3"/>
      <c r="M87" s="3"/>
      <c r="N87" s="3"/>
      <c r="O87" s="3"/>
    </row>
    <row r="88" spans="8:15" ht="12.75">
      <c r="H88" s="3"/>
      <c r="I88" s="3"/>
      <c r="J88" s="3"/>
      <c r="K88" s="3"/>
      <c r="L88" s="3"/>
      <c r="M88" s="3"/>
      <c r="N88" s="3"/>
      <c r="O88" s="3"/>
    </row>
  </sheetData>
  <sheetProtection/>
  <mergeCells count="19">
    <mergeCell ref="B79:C79"/>
    <mergeCell ref="B81:G81"/>
    <mergeCell ref="B82:D82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R87"/>
  <sheetViews>
    <sheetView view="pageBreakPreview" zoomScale="90" zoomScaleSheetLayoutView="90" zoomScalePageLayoutView="0" workbookViewId="0" topLeftCell="A1">
      <selection activeCell="A2" sqref="A2:N2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5">J11*I11</f>
        <v>237735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290</v>
      </c>
      <c r="K13" s="33">
        <f>J13*I13</f>
        <v>203000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723</v>
      </c>
      <c r="P13" s="33">
        <f t="shared" si="0"/>
        <v>209670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290</v>
      </c>
      <c r="K18" s="33">
        <f t="shared" si="1"/>
        <v>124990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477</v>
      </c>
      <c r="P18" s="33">
        <f t="shared" si="0"/>
        <v>138330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6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17</v>
      </c>
      <c r="H35" s="33">
        <v>51</v>
      </c>
      <c r="I35" s="33">
        <v>204</v>
      </c>
      <c r="J35" s="33">
        <v>420</v>
      </c>
      <c r="K35" s="33">
        <f t="shared" si="1"/>
        <v>85680</v>
      </c>
      <c r="L35" s="33">
        <v>12</v>
      </c>
      <c r="M35" s="33">
        <v>1</v>
      </c>
      <c r="N35" s="33">
        <f t="shared" si="2"/>
        <v>5040</v>
      </c>
      <c r="O35" s="33">
        <f t="shared" si="3"/>
        <v>216</v>
      </c>
      <c r="P35" s="33">
        <f t="shared" si="5"/>
        <v>90720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155</v>
      </c>
      <c r="H51" s="33">
        <v>465</v>
      </c>
      <c r="I51" s="33">
        <v>1860</v>
      </c>
      <c r="J51" s="33">
        <v>940</v>
      </c>
      <c r="K51" s="33">
        <f>J51*I51</f>
        <v>1748400</v>
      </c>
      <c r="L51" s="33">
        <v>342</v>
      </c>
      <c r="M51" s="33">
        <v>28.5</v>
      </c>
      <c r="N51" s="33">
        <f>J51*L51</f>
        <v>321480</v>
      </c>
      <c r="O51" s="33">
        <f>I51+L51</f>
        <v>2202</v>
      </c>
      <c r="P51" s="33">
        <f t="shared" si="5"/>
        <v>2069880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</v>
      </c>
      <c r="H64" s="33">
        <v>45</v>
      </c>
      <c r="I64" s="33">
        <v>180</v>
      </c>
      <c r="J64" s="33">
        <v>580</v>
      </c>
      <c r="K64" s="33">
        <f t="shared" si="1"/>
        <v>104400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180</v>
      </c>
      <c r="P64" s="33">
        <f t="shared" si="5"/>
        <v>104400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31.16</v>
      </c>
      <c r="H67" s="33">
        <v>93.5</v>
      </c>
      <c r="I67" s="33">
        <v>374</v>
      </c>
      <c r="J67" s="33">
        <v>180</v>
      </c>
      <c r="K67" s="33">
        <f t="shared" si="1"/>
        <v>67320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374</v>
      </c>
      <c r="P67" s="33">
        <f t="shared" si="5"/>
        <v>67320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90</v>
      </c>
      <c r="H71" s="33">
        <v>90</v>
      </c>
      <c r="I71" s="33">
        <v>90</v>
      </c>
      <c r="J71" s="33">
        <v>500</v>
      </c>
      <c r="K71" s="33">
        <f t="shared" si="1"/>
        <v>45000</v>
      </c>
      <c r="L71" s="33">
        <v>0</v>
      </c>
      <c r="M71" s="33">
        <v>0</v>
      </c>
      <c r="N71" s="33">
        <v>0</v>
      </c>
      <c r="O71" s="33">
        <v>90</v>
      </c>
      <c r="P71" s="33">
        <f t="shared" si="5"/>
        <v>45000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v>13</v>
      </c>
      <c r="H72" s="33">
        <v>39</v>
      </c>
      <c r="I72" s="33">
        <v>156</v>
      </c>
      <c r="J72" s="33">
        <v>1600</v>
      </c>
      <c r="K72" s="33">
        <f t="shared" si="1"/>
        <v>249600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156</v>
      </c>
      <c r="P72" s="33">
        <f t="shared" si="5"/>
        <v>249600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1.17</v>
      </c>
      <c r="H73" s="33">
        <v>3.5</v>
      </c>
      <c r="I73" s="33">
        <v>14</v>
      </c>
      <c r="J73" s="33">
        <v>900</v>
      </c>
      <c r="K73" s="33">
        <f t="shared" si="1"/>
        <v>12600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14</v>
      </c>
      <c r="P73" s="33">
        <f t="shared" si="5"/>
        <v>12600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7</v>
      </c>
      <c r="H74" s="33">
        <v>21</v>
      </c>
      <c r="I74" s="33">
        <v>84</v>
      </c>
      <c r="J74" s="33">
        <v>430</v>
      </c>
      <c r="K74" s="33">
        <f t="shared" si="1"/>
        <v>36120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84</v>
      </c>
      <c r="P74" s="33">
        <f t="shared" si="5"/>
        <v>36120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v>4</v>
      </c>
      <c r="H75" s="33">
        <v>12</v>
      </c>
      <c r="I75" s="33">
        <v>48</v>
      </c>
      <c r="J75" s="33">
        <v>40</v>
      </c>
      <c r="K75" s="33">
        <f t="shared" si="1"/>
        <v>1920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48</v>
      </c>
      <c r="P75" s="33">
        <f t="shared" si="5"/>
        <v>1920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v>24</v>
      </c>
      <c r="H76" s="33">
        <v>72</v>
      </c>
      <c r="I76" s="33">
        <v>288</v>
      </c>
      <c r="J76" s="33">
        <v>30</v>
      </c>
      <c r="K76" s="33">
        <f>J76*I76</f>
        <v>8640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288</v>
      </c>
      <c r="P76" s="33">
        <f t="shared" si="5"/>
        <v>8640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24656625</v>
      </c>
      <c r="L77" s="28"/>
      <c r="M77" s="28"/>
      <c r="N77" s="50">
        <f>SUM(N9:N76)</f>
        <v>675440</v>
      </c>
      <c r="O77" s="28">
        <f>I77+L77</f>
        <v>0</v>
      </c>
      <c r="P77" s="29">
        <f>SUM(P9:P76)</f>
        <v>25332065</v>
      </c>
      <c r="Q77" s="30"/>
      <c r="R77" s="30"/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R82-K77</f>
        <v>3380175</v>
      </c>
      <c r="L78" s="10"/>
      <c r="M78" s="10"/>
      <c r="N78" s="14">
        <f>684000-N77</f>
        <v>8560</v>
      </c>
      <c r="P78" s="11"/>
      <c r="R78" s="16"/>
    </row>
    <row r="79" spans="1:16" ht="66.75" customHeight="1">
      <c r="A79" s="2"/>
      <c r="B79" s="86" t="s">
        <v>167</v>
      </c>
      <c r="C79" s="86"/>
      <c r="D79" s="12"/>
      <c r="E79" s="12"/>
      <c r="F79" s="13" t="s">
        <v>168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.75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8" ht="26.25" customHeight="1">
      <c r="B82" s="86" t="s">
        <v>137</v>
      </c>
      <c r="C82" s="86"/>
      <c r="D82" s="86"/>
      <c r="E82" s="2"/>
      <c r="H82" s="3"/>
      <c r="I82" s="2"/>
      <c r="J82" s="2"/>
      <c r="K82" s="2"/>
      <c r="R82" s="1">
        <v>28036800</v>
      </c>
    </row>
    <row r="83" spans="4:15" ht="12.75">
      <c r="D83" s="2"/>
      <c r="E83" s="3" t="s">
        <v>128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 t="s">
        <v>94</v>
      </c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9:C79"/>
    <mergeCell ref="B81:G81"/>
    <mergeCell ref="B82:D82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R93"/>
  <sheetViews>
    <sheetView view="pageBreakPreview" zoomScale="90" zoomScaleSheetLayoutView="90" zoomScalePageLayoutView="0" workbookViewId="0" topLeftCell="A73">
      <selection activeCell="O4" sqref="O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178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ясли (5)'!G9+'2019 год сад (5)'!G9</f>
        <v>376.413</v>
      </c>
      <c r="H9" s="33">
        <f>'2019 год ясли (5)'!H9+'2019 год сад (5)'!H9</f>
        <v>1129.25</v>
      </c>
      <c r="I9" s="33">
        <f>'2019 год ясли (5)'!I9+'2019 год сад (5)'!I9</f>
        <v>4517</v>
      </c>
      <c r="J9" s="33">
        <v>120</v>
      </c>
      <c r="K9" s="33">
        <f>J9*I9</f>
        <v>542040</v>
      </c>
      <c r="L9" s="33">
        <v>570</v>
      </c>
      <c r="M9" s="33">
        <v>47.5</v>
      </c>
      <c r="N9" s="33">
        <f>J9*L9</f>
        <v>68400</v>
      </c>
      <c r="O9" s="33">
        <f>I9+L9</f>
        <v>5087</v>
      </c>
      <c r="P9" s="33">
        <f aca="true" t="shared" si="0" ref="P9:P23">J9*O9</f>
        <v>610440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ясли (5)'!G10+'2019 год сад (5)'!G10</f>
        <v>199.5</v>
      </c>
      <c r="H10" s="33">
        <f>'2019 год ясли (5)'!H10+'2019 год сад (5)'!H10</f>
        <v>598.5</v>
      </c>
      <c r="I10" s="33">
        <f>'2019 год ясли (5)'!I10+'2019 год сад (5)'!I10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ясли (5)'!G11+'2019 год сад (5)'!G11</f>
        <v>157.333</v>
      </c>
      <c r="H11" s="33">
        <f>'2019 год ясли (5)'!H11+'2019 год сад (5)'!H11</f>
        <v>472</v>
      </c>
      <c r="I11" s="33">
        <f>'2019 год ясли (5)'!I11+'2019 год сад (5)'!I11</f>
        <v>1888</v>
      </c>
      <c r="J11" s="33">
        <v>135</v>
      </c>
      <c r="K11" s="33">
        <f aca="true" t="shared" si="1" ref="K11:K75">J11*I11</f>
        <v>254880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ясли (5)'!G12+'2019 год сад (5)'!G12</f>
        <v>47.25</v>
      </c>
      <c r="H12" s="33">
        <f>'2019 год ясли (5)'!H12+'2019 год сад (5)'!H12</f>
        <v>141.75</v>
      </c>
      <c r="I12" s="33">
        <f>'2019 год ясли (5)'!I12+'2019 год сад (5)'!I12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ясли (5)'!G13+'2019 год сад (5)'!G13</f>
        <v>64.75</v>
      </c>
      <c r="H13" s="33">
        <f>'2019 год ясли (5)'!H13+'2019 год сад (5)'!H13</f>
        <v>194.25</v>
      </c>
      <c r="I13" s="33">
        <f>'2019 год ясли (5)'!I13+'2019 год сад (5)'!I13</f>
        <v>777</v>
      </c>
      <c r="J13" s="33">
        <v>290</v>
      </c>
      <c r="K13" s="33">
        <f>J13*I13</f>
        <v>225330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800</v>
      </c>
      <c r="P13" s="33">
        <f t="shared" si="0"/>
        <v>232000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ясли (5)'!G14+'2019 год сад (5)'!G14</f>
        <v>17.92</v>
      </c>
      <c r="H14" s="33">
        <f>'2019 год ясли (5)'!H14+'2019 год сад (5)'!H14</f>
        <v>53.75</v>
      </c>
      <c r="I14" s="33">
        <f>'2019 год ясли (5)'!I14+'2019 год сад (5)'!I14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ясли (5)'!G15+'2019 год сад (5)'!G15</f>
        <v>11.253</v>
      </c>
      <c r="H15" s="33">
        <f>'2019 год ясли (5)'!H15+'2019 год сад (5)'!H15</f>
        <v>33.75</v>
      </c>
      <c r="I15" s="33">
        <f>'2019 год ясли (5)'!I15+'2019 год сад (5)'!I15</f>
        <v>135</v>
      </c>
      <c r="J15" s="33">
        <v>150</v>
      </c>
      <c r="K15" s="33">
        <f t="shared" si="1"/>
        <v>20250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ясли (5)'!G16+'2019 год сад (5)'!G16</f>
        <v>8.5</v>
      </c>
      <c r="H16" s="33">
        <f>'2019 год ясли (5)'!H16+'2019 год сад (5)'!H16</f>
        <v>25.5</v>
      </c>
      <c r="I16" s="33">
        <f>'2019 год ясли (5)'!I16+'2019 год сад (5)'!I16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ясли (5)'!G17+'2019 год сад (5)'!G17</f>
        <v>8.33</v>
      </c>
      <c r="H17" s="33">
        <f>'2019 год ясли (5)'!H17+'2019 год сад (5)'!H17</f>
        <v>25</v>
      </c>
      <c r="I17" s="33">
        <f>'2019 год ясли (5)'!I17+'2019 год сад (5)'!I17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ясли (5)'!G18+'2019 год сад (5)'!G18</f>
        <v>39.92</v>
      </c>
      <c r="H18" s="33">
        <f>'2019 год ясли (5)'!H18+'2019 год сад (5)'!H18</f>
        <v>119.76</v>
      </c>
      <c r="I18" s="33">
        <f>'2019 год ясли (5)'!I18+'2019 год сад (5)'!I18</f>
        <v>479</v>
      </c>
      <c r="J18" s="33">
        <v>290</v>
      </c>
      <c r="K18" s="33">
        <f t="shared" si="1"/>
        <v>138910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525</v>
      </c>
      <c r="P18" s="33">
        <f t="shared" si="0"/>
        <v>152250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ясли (5)'!G19+'2019 год сад (5)'!G19</f>
        <v>8.33</v>
      </c>
      <c r="H19" s="33">
        <f>'2019 год ясли (5)'!H19+'2019 год сад (5)'!H19</f>
        <v>25</v>
      </c>
      <c r="I19" s="33">
        <f>'2019 год ясли (5)'!I19+'2019 год сад (5)'!I19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ясли (5)'!G20+'2019 год сад (5)'!G20</f>
        <v>8.33</v>
      </c>
      <c r="H20" s="33">
        <f>'2019 год ясли (5)'!H20+'2019 год сад (5)'!H20</f>
        <v>25</v>
      </c>
      <c r="I20" s="33">
        <f>'2019 год ясли (5)'!I20+'2019 год сад (5)'!I20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ясли (5)'!G21+'2019 год сад (5)'!G21</f>
        <v>3.17</v>
      </c>
      <c r="H21" s="33">
        <f>'2019 год ясли (5)'!H21+'2019 год сад (5)'!H21</f>
        <v>9.5</v>
      </c>
      <c r="I21" s="33">
        <f>'2019 год ясли (5)'!I21+'2019 год сад (5)'!I21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ясли (5)'!G22+'2019 год сад (5)'!G22</f>
        <v>5.25</v>
      </c>
      <c r="H22" s="33">
        <f>'2019 год ясли (5)'!H22+'2019 год сад (5)'!H22</f>
        <v>15.75</v>
      </c>
      <c r="I22" s="33">
        <f>'2019 год ясли (5)'!I22+'2019 год сад (5)'!I22</f>
        <v>63</v>
      </c>
      <c r="J22" s="33">
        <v>110</v>
      </c>
      <c r="K22" s="33">
        <f t="shared" si="1"/>
        <v>6930</v>
      </c>
      <c r="L22" s="33">
        <v>12</v>
      </c>
      <c r="M22" s="33">
        <v>1</v>
      </c>
      <c r="N22" s="33">
        <f t="shared" si="2"/>
        <v>1320</v>
      </c>
      <c r="O22" s="33">
        <f t="shared" si="3"/>
        <v>75</v>
      </c>
      <c r="P22" s="33">
        <f t="shared" si="0"/>
        <v>8250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ясли (5)'!G23+'2019 год сад (5)'!G23</f>
        <v>10.42</v>
      </c>
      <c r="H23" s="33">
        <f>'2019 год ясли (5)'!H23+'2019 год сад (5)'!H23</f>
        <v>31.26</v>
      </c>
      <c r="I23" s="33">
        <f>'2019 год ясли (5)'!I23+'2019 год сад (5)'!I23</f>
        <v>125</v>
      </c>
      <c r="J23" s="33">
        <v>220</v>
      </c>
      <c r="K23" s="33">
        <f t="shared" si="1"/>
        <v>27500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125</v>
      </c>
      <c r="P23" s="33">
        <f t="shared" si="0"/>
        <v>27500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3">
        <f>'2019 год ясли (5)'!G24+'2019 год сад (5)'!G24</f>
        <v>0</v>
      </c>
      <c r="H24" s="33">
        <f>'2019 год ясли (5)'!H24+'2019 год сад (5)'!H24</f>
        <v>0</v>
      </c>
      <c r="I24" s="33">
        <f>'2019 год ясли (5)'!I24+'2019 год сад (5)'!I24</f>
        <v>0</v>
      </c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ясли (5)'!G25+'2019 год сад (5)'!G25</f>
        <v>744.163</v>
      </c>
      <c r="H25" s="33">
        <f>'2019 год ясли (5)'!H25+'2019 год сад (5)'!H25</f>
        <v>2232.5</v>
      </c>
      <c r="I25" s="33">
        <f>'2019 год ясли (5)'!I25+'2019 год сад (5)'!I25</f>
        <v>8930</v>
      </c>
      <c r="J25" s="33">
        <v>150</v>
      </c>
      <c r="K25" s="33">
        <f t="shared" si="1"/>
        <v>1339500</v>
      </c>
      <c r="L25" s="33">
        <v>684</v>
      </c>
      <c r="M25" s="33">
        <v>57</v>
      </c>
      <c r="N25" s="33">
        <f>J25*L25</f>
        <v>102600</v>
      </c>
      <c r="O25" s="33">
        <f t="shared" si="3"/>
        <v>9614</v>
      </c>
      <c r="P25" s="33">
        <f aca="true" t="shared" si="5" ref="P25:P76">J25*O25</f>
        <v>1442100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ясли (5)'!G26+'2019 год сад (5)'!G26</f>
        <v>181.75</v>
      </c>
      <c r="H26" s="33">
        <f>'2019 год ясли (5)'!H26+'2019 год сад (5)'!H26</f>
        <v>545.25</v>
      </c>
      <c r="I26" s="33">
        <f>'2019 год ясли (5)'!I26+'2019 год сад (5)'!I26</f>
        <v>2181</v>
      </c>
      <c r="J26" s="33">
        <v>120</v>
      </c>
      <c r="K26" s="33">
        <f t="shared" si="1"/>
        <v>261720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2295</v>
      </c>
      <c r="P26" s="33">
        <f t="shared" si="5"/>
        <v>275400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ясли (5)'!G27+'2019 год сад (5)'!G27</f>
        <v>173</v>
      </c>
      <c r="H27" s="33">
        <f>'2019 год ясли (5)'!H27+'2019 год сад (5)'!H27</f>
        <v>519</v>
      </c>
      <c r="I27" s="33">
        <f>'2019 год ясли (5)'!I27+'2019 год сад (5)'!I27</f>
        <v>2076</v>
      </c>
      <c r="J27" s="33">
        <v>130</v>
      </c>
      <c r="K27" s="33">
        <f t="shared" si="1"/>
        <v>269880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2179</v>
      </c>
      <c r="P27" s="33">
        <f t="shared" si="5"/>
        <v>283270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ясли (5)'!G28+'2019 год сад (5)'!G28</f>
        <v>76.59</v>
      </c>
      <c r="H28" s="33">
        <f>'2019 год ясли (5)'!H28+'2019 год сад (5)'!H28</f>
        <v>229.75</v>
      </c>
      <c r="I28" s="33">
        <f>'2019 год ясли (5)'!I28+'2019 год сад (5)'!I28</f>
        <v>919</v>
      </c>
      <c r="J28" s="33">
        <v>130</v>
      </c>
      <c r="K28" s="33">
        <f t="shared" si="1"/>
        <v>119470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976</v>
      </c>
      <c r="P28" s="33">
        <f t="shared" si="5"/>
        <v>126880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ясли (5)'!G29+'2019 год сад (5)'!G29</f>
        <v>145.17</v>
      </c>
      <c r="H29" s="33">
        <f>'2019 год ясли (5)'!H29+'2019 год сад (5)'!H29</f>
        <v>435.5</v>
      </c>
      <c r="I29" s="33">
        <f>'2019 год ясли (5)'!I29+'2019 год сад (5)'!I29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ясли (5)'!G30+'2019 год сад (5)'!G30</f>
        <v>2.8</v>
      </c>
      <c r="H30" s="33">
        <f>'2019 год ясли (5)'!H30+'2019 год сад (5)'!H30</f>
        <v>8.4</v>
      </c>
      <c r="I30" s="33">
        <f>'2019 год ясли (5)'!I30+'2019 год сад (5)'!I30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ясли (5)'!G31+'2019 год сад (5)'!G31</f>
        <v>142</v>
      </c>
      <c r="H31" s="33">
        <f>'2019 год ясли (5)'!H31+'2019 год сад (5)'!H31</f>
        <v>426</v>
      </c>
      <c r="I31" s="33">
        <f>'2019 год ясли (5)'!I31+'2019 год сад (5)'!I31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ясли (5)'!G32+'2019 год сад (5)'!G32</f>
        <v>142</v>
      </c>
      <c r="H32" s="33">
        <f>'2019 год ясли (5)'!H32+'2019 год сад (5)'!H32</f>
        <v>426</v>
      </c>
      <c r="I32" s="33">
        <f>'2019 год ясли (5)'!I32+'2019 год сад (5)'!I32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ясли (5)'!G33+'2019 год сад (5)'!G33</f>
        <v>136</v>
      </c>
      <c r="H33" s="33">
        <f>'2019 год ясли (5)'!H33+'2019 год сад (5)'!H33</f>
        <v>408</v>
      </c>
      <c r="I33" s="33">
        <f>'2019 год ясли (5)'!I33+'2019 год сад (5)'!I33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ясли (5)'!G34+'2019 год сад (5)'!G34</f>
        <v>78</v>
      </c>
      <c r="H34" s="33">
        <f>'2019 год ясли (5)'!H34+'2019 год сад (5)'!H34</f>
        <v>234</v>
      </c>
      <c r="I34" s="33">
        <f>'2019 год ясли (5)'!I34+'2019 год сад (5)'!I34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ясли (6)'!G35+'2019 год сад (6)'!G35</f>
        <v>28</v>
      </c>
      <c r="H35" s="33">
        <f>'2019 год ясли (6)'!H35+'2019 год сад (6)'!H35</f>
        <v>84</v>
      </c>
      <c r="I35" s="33">
        <f>'2019 год ясли (6)'!I35+'2019 год сад (6)'!I35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ясли (5)'!G36+'2019 год сад (5)'!G36</f>
        <v>196</v>
      </c>
      <c r="H36" s="33">
        <f>'2019 год ясли (5)'!H36+'2019 год сад (5)'!H36</f>
        <v>588</v>
      </c>
      <c r="I36" s="33">
        <f>'2019 год ясли (5)'!I36+'2019 год сад (5)'!I36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ясли (5)'!G37+'2019 год сад (5)'!G37</f>
        <v>222</v>
      </c>
      <c r="H37" s="33">
        <f>'2019 год ясли (5)'!H37+'2019 год сад (5)'!H37</f>
        <v>666</v>
      </c>
      <c r="I37" s="33">
        <f>'2019 год ясли (5)'!I37+'2019 год сад (5)'!I37</f>
        <v>2664</v>
      </c>
      <c r="J37" s="33">
        <v>450</v>
      </c>
      <c r="K37" s="33">
        <f t="shared" si="1"/>
        <v>1198800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2664</v>
      </c>
      <c r="P37" s="33">
        <f t="shared" si="5"/>
        <v>1198800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ясли (5)'!G38+'2019 год сад (5)'!G38</f>
        <v>204</v>
      </c>
      <c r="H38" s="33">
        <f>'2019 год ясли (5)'!H38+'2019 год сад (5)'!H38</f>
        <v>612</v>
      </c>
      <c r="I38" s="33">
        <f>'2019 год ясли (5)'!I38+'2019 год сад (5)'!I38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ясли (5)'!G39+'2019 год сад (5)'!G39</f>
        <v>39.58</v>
      </c>
      <c r="H39" s="33">
        <f>'2019 год ясли (5)'!H39+'2019 год сад (5)'!H39</f>
        <v>118.75</v>
      </c>
      <c r="I39" s="33">
        <f>'2019 год ясли (5)'!I39+'2019 год сад (5)'!I39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ясли (5)'!G40+'2019 год сад (5)'!G40</f>
        <v>184.16</v>
      </c>
      <c r="H40" s="33">
        <f>'2019 год ясли (5)'!H40+'2019 год сад (5)'!H40</f>
        <v>552.5</v>
      </c>
      <c r="I40" s="33">
        <f>'2019 год ясли (5)'!I40+'2019 год сад (5)'!I40</f>
        <v>2210</v>
      </c>
      <c r="J40" s="33">
        <v>270</v>
      </c>
      <c r="K40" s="33">
        <f t="shared" si="1"/>
        <v>596700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2300</v>
      </c>
      <c r="P40" s="33">
        <f t="shared" si="5"/>
        <v>621000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ясли (5)'!G41+'2019 год сад (5)'!G41</f>
        <v>12.15</v>
      </c>
      <c r="H41" s="33">
        <f>'2019 год ясли (5)'!H41+'2019 год сад (5)'!H41</f>
        <v>36.45</v>
      </c>
      <c r="I41" s="33">
        <f>'2019 год ясли (5)'!I41+'2019 год сад (5)'!I41</f>
        <v>145.8</v>
      </c>
      <c r="J41" s="33">
        <v>900</v>
      </c>
      <c r="K41" s="33">
        <f t="shared" si="1"/>
        <v>131220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145.8</v>
      </c>
      <c r="P41" s="33">
        <f t="shared" si="5"/>
        <v>131220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ясли (5)'!G42+'2019 год сад (5)'!G42</f>
        <v>78.5</v>
      </c>
      <c r="H42" s="33">
        <f>'2019 год ясли (5)'!H42+'2019 год сад (5)'!H42</f>
        <v>235.5</v>
      </c>
      <c r="I42" s="33">
        <f>'2019 год ясли (5)'!I42+'2019 год сад (5)'!I42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ясли (5)'!G43+'2019 год сад (5)'!G43</f>
        <v>39.58</v>
      </c>
      <c r="H43" s="33">
        <f>'2019 год ясли (5)'!H43+'2019 год сад (5)'!H43</f>
        <v>118.75</v>
      </c>
      <c r="I43" s="33">
        <f>'2019 год ясли (5)'!I43+'2019 год сад (5)'!I43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ясли (5)'!G44+'2019 год сад (5)'!G44</f>
        <v>2057.5</v>
      </c>
      <c r="H44" s="33">
        <f>'2019 год ясли (5)'!H44+'2019 год сад (5)'!H44</f>
        <v>6172.5</v>
      </c>
      <c r="I44" s="33">
        <f>'2019 год ясли (5)'!I44+'2019 год сад (5)'!I44</f>
        <v>24690</v>
      </c>
      <c r="J44" s="33">
        <v>30</v>
      </c>
      <c r="K44" s="33">
        <f t="shared" si="1"/>
        <v>740700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24834</v>
      </c>
      <c r="P44" s="33">
        <f t="shared" si="5"/>
        <v>745020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ясли (5)'!G45+'2019 год сад (5)'!G45</f>
        <v>965</v>
      </c>
      <c r="H45" s="33">
        <f>'2019 год ясли (5)'!H45+'2019 год сад (5)'!H45</f>
        <v>2895</v>
      </c>
      <c r="I45" s="33">
        <f>'2019 год ясли (5)'!I45+'2019 год сад (5)'!I45</f>
        <v>11580</v>
      </c>
      <c r="J45" s="33">
        <v>200</v>
      </c>
      <c r="K45" s="33">
        <f t="shared" si="1"/>
        <v>2316000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11580</v>
      </c>
      <c r="P45" s="33">
        <f t="shared" si="5"/>
        <v>2316000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ясли (5)'!G46+'2019 год сад (5)'!G46</f>
        <v>54.42</v>
      </c>
      <c r="H46" s="33">
        <f>'2019 год ясли (5)'!H46+'2019 год сад (5)'!H46</f>
        <v>163.25</v>
      </c>
      <c r="I46" s="33">
        <f>'2019 год ясли (5)'!I46+'2019 год сад (5)'!I46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ясли (5)'!G47+'2019 год сад (5)'!G47</f>
        <v>53</v>
      </c>
      <c r="H47" s="33">
        <f>'2019 год ясли (5)'!H47+'2019 год сад (5)'!H47</f>
        <v>159</v>
      </c>
      <c r="I47" s="33">
        <f>'2019 год ясли (5)'!I47+'2019 год сад (5)'!I47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ясли (5)'!G48+'2019 год сад (5)'!G48</f>
        <v>198</v>
      </c>
      <c r="H48" s="33">
        <f>'2019 год ясли (5)'!H48+'2019 год сад (5)'!H48</f>
        <v>594</v>
      </c>
      <c r="I48" s="33">
        <f>'2019 год ясли (5)'!I48+'2019 год сад (5)'!I48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ясли (5)'!G49+'2019 год сад (5)'!G49</f>
        <v>62.5</v>
      </c>
      <c r="H49" s="33">
        <f>'2019 год ясли (5)'!H49+'2019 год сад (5)'!H49</f>
        <v>187.5</v>
      </c>
      <c r="I49" s="33">
        <f>'2019 год ясли (5)'!I49+'2019 год сад (5)'!I49</f>
        <v>750</v>
      </c>
      <c r="J49" s="33">
        <v>990</v>
      </c>
      <c r="K49" s="33">
        <f t="shared" si="1"/>
        <v>742500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750</v>
      </c>
      <c r="P49" s="33">
        <f t="shared" si="5"/>
        <v>742500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ясли (5)'!G50+'2019 год сад (5)'!G50</f>
        <v>638</v>
      </c>
      <c r="H50" s="33">
        <f>'2019 год ясли (5)'!H50+'2019 год сад (5)'!H50</f>
        <v>1914</v>
      </c>
      <c r="I50" s="33">
        <f>'2019 год ясли (5)'!I50+'2019 год сад (5)'!I50</f>
        <v>7656</v>
      </c>
      <c r="J50" s="33">
        <v>120</v>
      </c>
      <c r="K50" s="33">
        <f>J50*I50</f>
        <v>918720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7656</v>
      </c>
      <c r="P50" s="33">
        <f t="shared" si="5"/>
        <v>918720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ясли (5)'!G51+'2019 год сад (5)'!G51</f>
        <v>179</v>
      </c>
      <c r="H51" s="33">
        <f>'2019 год ясли (5)'!H51+'2019 год сад (5)'!H51</f>
        <v>537</v>
      </c>
      <c r="I51" s="33">
        <f>'2019 год ясли (5)'!I51+'2019 год сад (5)'!I51</f>
        <v>2148</v>
      </c>
      <c r="J51" s="33">
        <v>940</v>
      </c>
      <c r="K51" s="33">
        <f>J51*I51</f>
        <v>2019120</v>
      </c>
      <c r="L51" s="33">
        <v>342</v>
      </c>
      <c r="M51" s="33">
        <v>28.5</v>
      </c>
      <c r="N51" s="33">
        <f>J51*L51</f>
        <v>321480</v>
      </c>
      <c r="O51" s="33">
        <f>I51+L51</f>
        <v>2490</v>
      </c>
      <c r="P51" s="33">
        <f t="shared" si="5"/>
        <v>2340600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ясли (5)'!G52+'2019 год сад (5)'!G52</f>
        <v>228.33999999999997</v>
      </c>
      <c r="H52" s="33">
        <f>'2019 год ясли (5)'!H52+'2019 год сад (5)'!H52</f>
        <v>685.01</v>
      </c>
      <c r="I52" s="33">
        <f>'2019 год ясли (5)'!I52+'2019 год сад (5)'!I52</f>
        <v>2740</v>
      </c>
      <c r="J52" s="33">
        <v>1750</v>
      </c>
      <c r="K52" s="33">
        <f t="shared" si="1"/>
        <v>4795000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2740</v>
      </c>
      <c r="P52" s="33">
        <f t="shared" si="5"/>
        <v>4795000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ясли (5)'!G53+'2019 год сад (5)'!G53</f>
        <v>32</v>
      </c>
      <c r="H53" s="33">
        <f>'2019 год ясли (5)'!H53+'2019 год сад (5)'!H53</f>
        <v>96</v>
      </c>
      <c r="I53" s="33">
        <f>'2019 год ясли (5)'!I53+'2019 год сад (5)'!I53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ясли (5)'!G54+'2019 год сад (5)'!G54</f>
        <v>36</v>
      </c>
      <c r="H54" s="33">
        <f>'2019 год ясли (5)'!H54+'2019 год сад (5)'!H54</f>
        <v>108</v>
      </c>
      <c r="I54" s="33">
        <f>'2019 год ясли (5)'!I54+'2019 год сад (5)'!I54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ясли (5)'!G55+'2019 год сад (5)'!G55</f>
        <v>20.42</v>
      </c>
      <c r="H55" s="33">
        <f>'2019 год ясли (5)'!H55+'2019 год сад (5)'!H55</f>
        <v>61.25</v>
      </c>
      <c r="I55" s="33">
        <f>'2019 год ясли (5)'!I55+'2019 год сад (5)'!I55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ясли (5)'!G56+'2019 год сад (5)'!G56</f>
        <v>15.17</v>
      </c>
      <c r="H56" s="33">
        <f>'2019 год ясли (5)'!H56+'2019 год сад (5)'!H56</f>
        <v>45.5</v>
      </c>
      <c r="I56" s="33">
        <f>'2019 год ясли (5)'!I56+'2019 год сад (5)'!I56</f>
        <v>182</v>
      </c>
      <c r="J56" s="33">
        <v>1620</v>
      </c>
      <c r="K56" s="33">
        <f t="shared" si="1"/>
        <v>294840</v>
      </c>
      <c r="L56" s="33">
        <v>0</v>
      </c>
      <c r="M56" s="33">
        <v>0</v>
      </c>
      <c r="N56" s="33">
        <f t="shared" si="2"/>
        <v>0</v>
      </c>
      <c r="O56" s="33">
        <f t="shared" si="3"/>
        <v>182</v>
      </c>
      <c r="P56" s="33">
        <f t="shared" si="5"/>
        <v>294840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ясли (5)'!G57+'2019 год сад (5)'!G57</f>
        <v>91.08</v>
      </c>
      <c r="H57" s="33">
        <f>'2019 год ясли (5)'!H57+'2019 год сад (5)'!H57</f>
        <v>273.25</v>
      </c>
      <c r="I57" s="33">
        <f>'2019 год ясли (5)'!I57+'2019 год сад (5)'!I57</f>
        <v>1093</v>
      </c>
      <c r="J57" s="33">
        <v>1550</v>
      </c>
      <c r="K57" s="33">
        <f t="shared" si="1"/>
        <v>1694150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1093</v>
      </c>
      <c r="P57" s="33">
        <f t="shared" si="5"/>
        <v>1694150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ясли (5)'!G58+'2019 год сад (5)'!G58</f>
        <v>22.33</v>
      </c>
      <c r="H58" s="33">
        <f>'2019 год ясли (5)'!H58+'2019 год сад (5)'!H58</f>
        <v>67</v>
      </c>
      <c r="I58" s="33">
        <f>'2019 год ясли (5)'!I58+'2019 год сад (5)'!I58</f>
        <v>268</v>
      </c>
      <c r="J58" s="33">
        <v>620</v>
      </c>
      <c r="K58" s="33">
        <f t="shared" si="1"/>
        <v>166160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268</v>
      </c>
      <c r="P58" s="33">
        <f t="shared" si="5"/>
        <v>166160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ясли (5)'!G59+'2019 год сад (5)'!G59</f>
        <v>24.8</v>
      </c>
      <c r="H59" s="33">
        <f>'2019 год ясли (5)'!H59+'2019 год сад (5)'!H59</f>
        <v>74.4</v>
      </c>
      <c r="I59" s="33">
        <f>'2019 год ясли (5)'!I59+'2019 год сад (5)'!I59</f>
        <v>298</v>
      </c>
      <c r="J59" s="33">
        <v>650</v>
      </c>
      <c r="K59" s="33">
        <f t="shared" si="1"/>
        <v>193700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332</v>
      </c>
      <c r="P59" s="33">
        <f t="shared" si="5"/>
        <v>215800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ясли (5)'!G60+'2019 год сад (5)'!G60</f>
        <v>3.66</v>
      </c>
      <c r="H60" s="33">
        <f>'2019 год ясли (5)'!H60+'2019 год сад (5)'!H60</f>
        <v>11</v>
      </c>
      <c r="I60" s="33">
        <f>'2019 год ясли (5)'!I60+'2019 год сад (5)'!I60</f>
        <v>44</v>
      </c>
      <c r="J60" s="33">
        <v>2650</v>
      </c>
      <c r="K60" s="33">
        <f t="shared" si="1"/>
        <v>116600</v>
      </c>
      <c r="L60" s="33">
        <v>0</v>
      </c>
      <c r="M60" s="33">
        <v>0</v>
      </c>
      <c r="N60" s="33">
        <f>J60*L60</f>
        <v>0</v>
      </c>
      <c r="O60" s="33">
        <f t="shared" si="3"/>
        <v>44</v>
      </c>
      <c r="P60" s="33">
        <f t="shared" si="5"/>
        <v>116600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ясли (5)'!G61+'2019 год сад (5)'!G61</f>
        <v>20.08</v>
      </c>
      <c r="H61" s="33">
        <f>'2019 год ясли (5)'!H61+'2019 год сад (5)'!H61</f>
        <v>60.25</v>
      </c>
      <c r="I61" s="33">
        <f>'2019 год ясли (5)'!I61+'2019 год сад (5)'!I61</f>
        <v>241</v>
      </c>
      <c r="J61" s="33">
        <v>45</v>
      </c>
      <c r="K61" s="33">
        <f t="shared" si="1"/>
        <v>10845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264</v>
      </c>
      <c r="P61" s="33">
        <f t="shared" si="5"/>
        <v>11880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ясли (5)'!G62+'2019 год сад (5)'!G62</f>
        <v>2.16</v>
      </c>
      <c r="H62" s="33">
        <f>'2019 год ясли (5)'!H62+'2019 год сад (5)'!H62</f>
        <v>6.5</v>
      </c>
      <c r="I62" s="33">
        <f>'2019 год ясли (5)'!I62+'2019 год сад (5)'!I62</f>
        <v>26</v>
      </c>
      <c r="J62" s="33">
        <v>330</v>
      </c>
      <c r="K62" s="33">
        <f t="shared" si="1"/>
        <v>8580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26</v>
      </c>
      <c r="P62" s="33">
        <f t="shared" si="5"/>
        <v>8580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ясли (5)'!G63+'2019 год сад (5)'!G63</f>
        <v>20.42</v>
      </c>
      <c r="H63" s="33">
        <f>'2019 год ясли (5)'!H63+'2019 год сад (5)'!H63</f>
        <v>61.25</v>
      </c>
      <c r="I63" s="33">
        <f>'2019 год ясли (5)'!I63+'2019 год сад (5)'!I63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ясли (6)'!G64+'2019 год сад (6)'!G64</f>
        <v>19.33</v>
      </c>
      <c r="H64" s="33">
        <f>'2019 год ясли (6)'!H64+'2019 год сад (6)'!H64</f>
        <v>58</v>
      </c>
      <c r="I64" s="33">
        <f>'2019 год ясли (6)'!I64+'2019 год сад (6)'!I64</f>
        <v>232</v>
      </c>
      <c r="J64" s="33">
        <v>580</v>
      </c>
      <c r="K64" s="33">
        <f t="shared" si="1"/>
        <v>134560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232</v>
      </c>
      <c r="P64" s="33">
        <f t="shared" si="5"/>
        <v>134560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ясли (5)'!G65+'2019 год сад (5)'!G65</f>
        <v>5.59</v>
      </c>
      <c r="H65" s="33">
        <f>'2019 год ясли (5)'!H65+'2019 год сад (5)'!H65</f>
        <v>16.75</v>
      </c>
      <c r="I65" s="33">
        <f>'2019 год ясли (5)'!I65+'2019 год сад (5)'!I65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ясли (5)'!G66+'2019 год сад (5)'!G66</f>
        <v>1</v>
      </c>
      <c r="H66" s="33">
        <f>'2019 год ясли (5)'!H66+'2019 год сад (5)'!H66</f>
        <v>3</v>
      </c>
      <c r="I66" s="33">
        <f>'2019 год ясли (5)'!I66+'2019 год сад (5)'!I66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ясли (5)'!G67+'2019 год сад (5)'!G67</f>
        <v>45.16</v>
      </c>
      <c r="H67" s="33">
        <f>'2019 год ясли (5)'!H67+'2019 год сад (5)'!H67</f>
        <v>135.5</v>
      </c>
      <c r="I67" s="33">
        <f>'2019 год ясли (5)'!I67+'2019 год сад (5)'!I67</f>
        <v>542</v>
      </c>
      <c r="J67" s="33">
        <v>180</v>
      </c>
      <c r="K67" s="33">
        <f t="shared" si="1"/>
        <v>97560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542</v>
      </c>
      <c r="P67" s="33">
        <f t="shared" si="5"/>
        <v>97560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ясли (5)'!G68+'2019 год сад (5)'!G68</f>
        <v>51</v>
      </c>
      <c r="H68" s="33">
        <f>'2019 год ясли (5)'!H68+'2019 год сад (5)'!H68</f>
        <v>153</v>
      </c>
      <c r="I68" s="33">
        <f>'2019 год ясли (5)'!I68+'2019 год сад (5)'!I68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ясли (5)'!G69+'2019 год сад (5)'!G69</f>
        <v>51</v>
      </c>
      <c r="H69" s="33">
        <f>'2019 год ясли (5)'!H69+'2019 год сад (5)'!H69</f>
        <v>153</v>
      </c>
      <c r="I69" s="33">
        <f>'2019 год ясли (5)'!I69+'2019 год сад (5)'!I69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ясли (5)'!G70+'2019 год сад (5)'!G70</f>
        <v>42.33</v>
      </c>
      <c r="H70" s="33">
        <f>'2019 год ясли (5)'!H70+'2019 год сад (5)'!H70</f>
        <v>127</v>
      </c>
      <c r="I70" s="33">
        <f>'2019 год ясли (5)'!I70+'2019 год сад (5)'!I70</f>
        <v>508</v>
      </c>
      <c r="J70" s="33">
        <v>500</v>
      </c>
      <c r="K70" s="33">
        <f t="shared" si="1"/>
        <v>254000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508</v>
      </c>
      <c r="P70" s="33">
        <f t="shared" si="5"/>
        <v>254000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f>'2019 год ясли (5)'!G71+'2019 год сад (5)'!G71</f>
        <v>100</v>
      </c>
      <c r="H71" s="33">
        <f>'2019 год ясли (5)'!H71+'2019 год сад (5)'!H71</f>
        <v>100</v>
      </c>
      <c r="I71" s="33">
        <f>'2019 год ясли (5)'!I71+'2019 год сад (5)'!I71</f>
        <v>100</v>
      </c>
      <c r="J71" s="33">
        <v>500</v>
      </c>
      <c r="K71" s="33">
        <f t="shared" si="1"/>
        <v>50000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100</v>
      </c>
      <c r="P71" s="33">
        <f t="shared" si="5"/>
        <v>50000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f>'2019 год ясли (5)'!G72+'2019 год сад (5)'!G72</f>
        <v>14.42</v>
      </c>
      <c r="H72" s="33">
        <f>'2019 год ясли (5)'!H72+'2019 год сад (5)'!H72</f>
        <v>43.25</v>
      </c>
      <c r="I72" s="33">
        <f>'2019 год ясли (5)'!I72+'2019 год сад (5)'!I72</f>
        <v>173</v>
      </c>
      <c r="J72" s="33">
        <v>1600</v>
      </c>
      <c r="K72" s="33">
        <f t="shared" si="1"/>
        <v>276800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173</v>
      </c>
      <c r="P72" s="33">
        <f t="shared" si="5"/>
        <v>276800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f>'2019 год ясли (5)'!G73+'2019 год сад (5)'!G73</f>
        <v>1.3399999999999999</v>
      </c>
      <c r="H73" s="33">
        <f>'2019 год ясли (5)'!H73+'2019 год сад (5)'!H73</f>
        <v>4</v>
      </c>
      <c r="I73" s="33">
        <f>'2019 год ясли (5)'!I73+'2019 год сад (5)'!I73</f>
        <v>16</v>
      </c>
      <c r="J73" s="33">
        <v>900</v>
      </c>
      <c r="K73" s="33">
        <f t="shared" si="1"/>
        <v>14400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16</v>
      </c>
      <c r="P73" s="33">
        <f t="shared" si="5"/>
        <v>14400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f>'2019 год ясли (5)'!G74+'2019 год сад (5)'!G74</f>
        <v>8</v>
      </c>
      <c r="H74" s="33">
        <f>'2019 год ясли (5)'!H74+'2019 год сад (5)'!H74</f>
        <v>24</v>
      </c>
      <c r="I74" s="33">
        <f>'2019 год ясли (5)'!I74+'2019 год сад (5)'!I74</f>
        <v>96</v>
      </c>
      <c r="J74" s="33">
        <v>430</v>
      </c>
      <c r="K74" s="33">
        <f t="shared" si="1"/>
        <v>41280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96</v>
      </c>
      <c r="P74" s="33">
        <f t="shared" si="5"/>
        <v>41280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f>'2019 год ясли (5)'!G75+'2019 год сад (5)'!G75</f>
        <v>5</v>
      </c>
      <c r="H75" s="33">
        <f>'2019 год ясли (5)'!H75+'2019 год сад (5)'!H75</f>
        <v>15</v>
      </c>
      <c r="I75" s="33">
        <f>'2019 год ясли (5)'!I75+'2019 год сад (5)'!I75</f>
        <v>60</v>
      </c>
      <c r="J75" s="33">
        <v>40</v>
      </c>
      <c r="K75" s="33">
        <f t="shared" si="1"/>
        <v>2400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60</v>
      </c>
      <c r="P75" s="33">
        <f t="shared" si="5"/>
        <v>2400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f>'2019 год ясли (5)'!G76+'2019 год сад (5)'!G76</f>
        <v>27</v>
      </c>
      <c r="H76" s="33">
        <f>'2019 год ясли (5)'!H76+'2019 год сад (5)'!H76</f>
        <v>81</v>
      </c>
      <c r="I76" s="33">
        <f>'2019 год ясли (5)'!I76+'2019 год сад (5)'!I76</f>
        <v>324</v>
      </c>
      <c r="J76" s="33">
        <v>30</v>
      </c>
      <c r="K76" s="33">
        <f>J76*I76</f>
        <v>9720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324</v>
      </c>
      <c r="P76" s="33">
        <f t="shared" si="5"/>
        <v>9720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27868210</v>
      </c>
      <c r="L77" s="28"/>
      <c r="M77" s="28"/>
      <c r="N77" s="50">
        <f>SUM(N9:N76)</f>
        <v>675440</v>
      </c>
      <c r="O77" s="28">
        <f>I77+L77</f>
        <v>0</v>
      </c>
      <c r="P77" s="50">
        <f>SUM(P9:P76)</f>
        <v>28543650</v>
      </c>
      <c r="Q77" s="30"/>
      <c r="R77" s="30"/>
    </row>
    <row r="78" spans="1:18" ht="12.75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3">
        <f>R88-K77</f>
        <v>3194030</v>
      </c>
      <c r="L78" s="52"/>
      <c r="M78" s="52"/>
      <c r="N78" s="54">
        <f>684000-N77</f>
        <v>8560</v>
      </c>
      <c r="O78" s="30"/>
      <c r="P78" s="55"/>
      <c r="Q78" s="30"/>
      <c r="R78" s="56"/>
    </row>
    <row r="79" spans="1:16" ht="36" customHeight="1">
      <c r="A79" s="2"/>
      <c r="B79" s="86" t="s">
        <v>62</v>
      </c>
      <c r="C79" s="86"/>
      <c r="D79" s="12"/>
      <c r="E79" s="12"/>
      <c r="F79" s="13" t="s">
        <v>103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" customHeight="1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1" ht="24.75" customHeight="1">
      <c r="B82" s="86" t="s">
        <v>137</v>
      </c>
      <c r="C82" s="86"/>
      <c r="D82" s="86"/>
      <c r="E82" s="39"/>
      <c r="F82" s="39"/>
      <c r="G82" s="39"/>
      <c r="I82" s="2"/>
      <c r="J82" s="2"/>
      <c r="K82" s="2"/>
    </row>
    <row r="83" spans="2:15" ht="18.75" customHeight="1">
      <c r="B83" s="39"/>
      <c r="C83" s="39"/>
      <c r="D83" s="39"/>
      <c r="E83" s="3" t="s">
        <v>128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165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156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94</v>
      </c>
      <c r="I86" s="3"/>
      <c r="J86" s="3"/>
      <c r="K86" s="3"/>
      <c r="L86" s="3"/>
      <c r="M86" s="3"/>
      <c r="N86" s="3"/>
      <c r="O86" s="3"/>
    </row>
    <row r="87" spans="2:15" ht="15.75" customHeight="1">
      <c r="B87" s="39"/>
      <c r="C87" s="39"/>
      <c r="D87" s="39"/>
      <c r="E87" s="3" t="s">
        <v>157</v>
      </c>
      <c r="I87" s="3"/>
      <c r="J87" s="3"/>
      <c r="K87" s="3"/>
      <c r="L87" s="3"/>
      <c r="M87" s="3"/>
      <c r="N87" s="3"/>
      <c r="O87" s="3"/>
    </row>
    <row r="88" spans="2:18" ht="26.25" customHeight="1">
      <c r="B88" s="86"/>
      <c r="C88" s="86"/>
      <c r="D88" s="86"/>
      <c r="E88" s="2"/>
      <c r="H88" s="3"/>
      <c r="I88" s="2"/>
      <c r="J88" s="2"/>
      <c r="K88" s="2"/>
      <c r="R88" s="1">
        <v>31062240</v>
      </c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4:15" ht="12.75">
      <c r="D91" s="2"/>
      <c r="E91" s="3"/>
      <c r="I91" s="3"/>
      <c r="J91" s="3"/>
      <c r="K91" s="3"/>
      <c r="L91" s="3"/>
      <c r="M91" s="3"/>
      <c r="N91" s="3"/>
      <c r="O91" s="3"/>
    </row>
    <row r="92" spans="5:15" ht="12.75">
      <c r="E92" s="3"/>
      <c r="I92" s="3"/>
      <c r="J92" s="3"/>
      <c r="K92" s="3"/>
      <c r="L92" s="3"/>
      <c r="M92" s="3"/>
      <c r="N92" s="3"/>
      <c r="O92" s="3"/>
    </row>
    <row r="93" spans="8:15" ht="12.75">
      <c r="H93" s="3"/>
      <c r="I93" s="3"/>
      <c r="J93" s="3"/>
      <c r="K93" s="3"/>
      <c r="L93" s="3"/>
      <c r="M93" s="3"/>
      <c r="N93" s="3"/>
      <c r="O93" s="3"/>
    </row>
  </sheetData>
  <sheetProtection/>
  <mergeCells count="20">
    <mergeCell ref="B79:C79"/>
    <mergeCell ref="B81:G81"/>
    <mergeCell ref="B82:D82"/>
    <mergeCell ref="B88:D88"/>
    <mergeCell ref="J6:J7"/>
    <mergeCell ref="K6:K7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U88"/>
  <sheetViews>
    <sheetView view="pageBreakPreview" zoomScale="90" zoomScaleSheetLayoutView="90" zoomScalePageLayoutView="0" workbookViewId="0" topLeftCell="A76">
      <selection activeCell="K79" sqref="K79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125</v>
      </c>
      <c r="M6" s="80" t="s">
        <v>39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4">J11*I11</f>
        <v>17145</v>
      </c>
      <c r="L11" s="33">
        <v>0</v>
      </c>
      <c r="M11" s="33">
        <v>0</v>
      </c>
      <c r="N11" s="33">
        <f aca="true" t="shared" si="2" ref="N11:N75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290</v>
      </c>
      <c r="K13" s="33">
        <f>J13*I13</f>
        <v>22330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290</v>
      </c>
      <c r="K18" s="33">
        <f t="shared" si="1"/>
        <v>13920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6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10</v>
      </c>
      <c r="H71" s="33">
        <v>10</v>
      </c>
      <c r="I71" s="33">
        <v>10</v>
      </c>
      <c r="J71" s="33">
        <v>500</v>
      </c>
      <c r="K71" s="33">
        <f t="shared" si="1"/>
        <v>5000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21</v>
      </c>
      <c r="C72" s="36" t="s">
        <v>152</v>
      </c>
      <c r="D72" s="36"/>
      <c r="E72" s="31">
        <v>198</v>
      </c>
      <c r="F72" s="31" t="s">
        <v>2</v>
      </c>
      <c r="G72" s="33">
        <v>1.42</v>
      </c>
      <c r="H72" s="33">
        <v>4.25</v>
      </c>
      <c r="I72" s="33">
        <v>17</v>
      </c>
      <c r="J72" s="33">
        <v>1600</v>
      </c>
      <c r="K72" s="33">
        <f t="shared" si="1"/>
        <v>27200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0.17</v>
      </c>
      <c r="H73" s="33">
        <v>0.5</v>
      </c>
      <c r="I73" s="33">
        <v>2</v>
      </c>
      <c r="J73" s="33">
        <v>900</v>
      </c>
      <c r="K73" s="33">
        <f t="shared" si="1"/>
        <v>1800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29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1</v>
      </c>
      <c r="H74" s="33">
        <v>3</v>
      </c>
      <c r="I74" s="33">
        <v>12</v>
      </c>
      <c r="J74" s="33">
        <v>430</v>
      </c>
      <c r="K74" s="33">
        <f t="shared" si="1"/>
        <v>5160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40.5" customHeight="1">
      <c r="A75" s="31">
        <v>66</v>
      </c>
      <c r="B75" s="32" t="s">
        <v>88</v>
      </c>
      <c r="C75" s="36" t="s">
        <v>153</v>
      </c>
      <c r="D75" s="36"/>
      <c r="E75" s="31">
        <v>198</v>
      </c>
      <c r="F75" s="31" t="s">
        <v>90</v>
      </c>
      <c r="G75" s="33">
        <v>1</v>
      </c>
      <c r="H75" s="33">
        <v>3</v>
      </c>
      <c r="I75" s="33">
        <v>12</v>
      </c>
      <c r="J75" s="33">
        <v>40</v>
      </c>
      <c r="K75" s="33">
        <v>480</v>
      </c>
      <c r="L75" s="33">
        <v>0</v>
      </c>
      <c r="M75" s="33">
        <v>0</v>
      </c>
      <c r="N75" s="33">
        <f t="shared" si="2"/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21" s="22" customFormat="1" ht="29.25" customHeight="1">
      <c r="A76" s="31">
        <v>67</v>
      </c>
      <c r="B76" s="32" t="s">
        <v>93</v>
      </c>
      <c r="C76" s="36" t="s">
        <v>113</v>
      </c>
      <c r="D76" s="36"/>
      <c r="E76" s="31">
        <v>198</v>
      </c>
      <c r="F76" s="31" t="s">
        <v>90</v>
      </c>
      <c r="G76" s="33">
        <v>3</v>
      </c>
      <c r="H76" s="33">
        <v>9</v>
      </c>
      <c r="I76" s="33">
        <v>36</v>
      </c>
      <c r="J76" s="33">
        <v>30</v>
      </c>
      <c r="K76" s="33">
        <f>J76*I76</f>
        <v>1080</v>
      </c>
      <c r="L76" s="33">
        <v>0</v>
      </c>
      <c r="M76" s="33">
        <v>0</v>
      </c>
      <c r="N76" s="33">
        <f>J76*L76</f>
        <v>0</v>
      </c>
      <c r="O76" s="33">
        <v>0</v>
      </c>
      <c r="P76" s="33">
        <f t="shared" si="9"/>
        <v>0</v>
      </c>
      <c r="Q76" s="30"/>
      <c r="R76" s="30"/>
      <c r="S76" s="30"/>
      <c r="T76" s="30"/>
      <c r="U76" s="30"/>
    </row>
    <row r="77" spans="1:16" ht="12.75">
      <c r="A77" s="27"/>
      <c r="B77" s="40" t="s">
        <v>30</v>
      </c>
      <c r="C77" s="27"/>
      <c r="D77" s="27"/>
      <c r="E77" s="27"/>
      <c r="F77" s="27"/>
      <c r="G77" s="27"/>
      <c r="H77" s="27"/>
      <c r="I77" s="27"/>
      <c r="J77" s="27"/>
      <c r="K77" s="41">
        <f>SUM(K9:K76)</f>
        <v>3168945</v>
      </c>
      <c r="L77" s="27"/>
      <c r="M77" s="27"/>
      <c r="N77" s="41">
        <f>SUM(N9:N76)</f>
        <v>0</v>
      </c>
      <c r="O77" s="25">
        <f>I77+L77</f>
        <v>0</v>
      </c>
      <c r="P77" s="26">
        <f>SUM(P9:P76)</f>
        <v>0</v>
      </c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Q80-K77</f>
        <v>-143505</v>
      </c>
      <c r="L78" s="10"/>
      <c r="M78" s="10"/>
      <c r="N78" s="14"/>
      <c r="P78" s="11">
        <f>P77-P34-P33</f>
        <v>0</v>
      </c>
      <c r="R78" s="16">
        <f>P40+P41+P48+P51+P54+P57+P58+P59+P61+P62+P66</f>
        <v>0</v>
      </c>
    </row>
    <row r="79" spans="1:16" ht="66.75" customHeight="1">
      <c r="A79" s="2"/>
      <c r="B79" s="86" t="s">
        <v>62</v>
      </c>
      <c r="C79" s="86"/>
      <c r="D79" s="12"/>
      <c r="E79" s="12"/>
      <c r="F79" s="13" t="s">
        <v>103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7" ht="12.75">
      <c r="B80" s="15"/>
      <c r="C80" s="2"/>
      <c r="D80" s="2"/>
      <c r="E80" s="2"/>
      <c r="I80" s="2"/>
      <c r="J80" s="2"/>
      <c r="K80" s="2"/>
      <c r="P80" s="16"/>
      <c r="Q80" s="1">
        <v>3025440</v>
      </c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1" ht="26.25" customHeight="1">
      <c r="B82" s="86" t="s">
        <v>137</v>
      </c>
      <c r="C82" s="86"/>
      <c r="D82" s="86"/>
      <c r="E82" s="2"/>
      <c r="H82" s="3"/>
      <c r="I82" s="2"/>
      <c r="J82" s="2"/>
      <c r="K82" s="2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104</v>
      </c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4:15" ht="12.75">
      <c r="D86" s="2"/>
      <c r="E86" s="3"/>
      <c r="I86" s="3"/>
      <c r="J86" s="3"/>
      <c r="K86" s="3"/>
      <c r="L86" s="3"/>
      <c r="M86" s="3"/>
      <c r="N86" s="3"/>
      <c r="O86" s="3"/>
    </row>
    <row r="87" spans="5:15" ht="12.75">
      <c r="E87" s="3"/>
      <c r="I87" s="3"/>
      <c r="J87" s="3"/>
      <c r="K87" s="3"/>
      <c r="L87" s="3"/>
      <c r="M87" s="3"/>
      <c r="N87" s="3"/>
      <c r="O87" s="3"/>
    </row>
    <row r="88" spans="8:15" ht="12.75">
      <c r="H88" s="3"/>
      <c r="I88" s="3"/>
      <c r="J88" s="3"/>
      <c r="K88" s="3"/>
      <c r="L88" s="3"/>
      <c r="M88" s="3"/>
      <c r="N88" s="3"/>
      <c r="O88" s="3"/>
    </row>
  </sheetData>
  <sheetProtection/>
  <mergeCells count="19">
    <mergeCell ref="B79:C79"/>
    <mergeCell ref="B81:G81"/>
    <mergeCell ref="B82:D82"/>
    <mergeCell ref="J6:J7"/>
    <mergeCell ref="K6:K7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R87"/>
  <sheetViews>
    <sheetView view="pageBreakPreview" zoomScale="90" zoomScaleSheetLayoutView="90" zoomScalePageLayoutView="0" workbookViewId="0" topLeftCell="A76">
      <selection activeCell="I79" sqref="I79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176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340.08</v>
      </c>
      <c r="H9" s="33">
        <v>1020.25</v>
      </c>
      <c r="I9" s="33">
        <v>4081</v>
      </c>
      <c r="J9" s="33">
        <v>120</v>
      </c>
      <c r="K9" s="33">
        <f>J9*I9</f>
        <v>489720</v>
      </c>
      <c r="L9" s="33">
        <v>570</v>
      </c>
      <c r="M9" s="33">
        <v>47.5</v>
      </c>
      <c r="N9" s="33">
        <f>J9*L9</f>
        <v>68400</v>
      </c>
      <c r="O9" s="33">
        <f>I9+L9</f>
        <v>4651</v>
      </c>
      <c r="P9" s="33">
        <f aca="true" t="shared" si="0" ref="P9:P23">J9*O9</f>
        <v>558120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5">J11*I11</f>
        <v>237735</v>
      </c>
      <c r="L11" s="33">
        <v>12</v>
      </c>
      <c r="M11" s="33">
        <v>1</v>
      </c>
      <c r="N11" s="33">
        <f aca="true" t="shared" si="2" ref="N11:N75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6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58.33</v>
      </c>
      <c r="H13" s="33">
        <v>175</v>
      </c>
      <c r="I13" s="33">
        <v>700</v>
      </c>
      <c r="J13" s="33">
        <v>290</v>
      </c>
      <c r="K13" s="33">
        <f>J13*I13</f>
        <v>203000</v>
      </c>
      <c r="L13" s="33">
        <v>23</v>
      </c>
      <c r="M13" s="33">
        <v>1.92</v>
      </c>
      <c r="N13" s="33">
        <f t="shared" si="2"/>
        <v>6670</v>
      </c>
      <c r="O13" s="33">
        <f t="shared" si="3"/>
        <v>723</v>
      </c>
      <c r="P13" s="33">
        <f t="shared" si="0"/>
        <v>209670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5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35.92</v>
      </c>
      <c r="H18" s="33">
        <v>107.76</v>
      </c>
      <c r="I18" s="33">
        <v>431</v>
      </c>
      <c r="J18" s="33">
        <v>290</v>
      </c>
      <c r="K18" s="33">
        <f t="shared" si="1"/>
        <v>124990</v>
      </c>
      <c r="L18" s="33">
        <v>46</v>
      </c>
      <c r="M18" s="33">
        <v>3.83</v>
      </c>
      <c r="N18" s="33">
        <f t="shared" si="2"/>
        <v>13340</v>
      </c>
      <c r="O18" s="33">
        <f t="shared" si="3"/>
        <v>477</v>
      </c>
      <c r="P18" s="33">
        <f t="shared" si="0"/>
        <v>138330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4.83</v>
      </c>
      <c r="H22" s="33">
        <v>14.5</v>
      </c>
      <c r="I22" s="33">
        <v>58</v>
      </c>
      <c r="J22" s="33">
        <v>110</v>
      </c>
      <c r="K22" s="33">
        <f t="shared" si="1"/>
        <v>6380</v>
      </c>
      <c r="L22" s="33">
        <v>12</v>
      </c>
      <c r="M22" s="33">
        <v>1</v>
      </c>
      <c r="N22" s="33">
        <f t="shared" si="2"/>
        <v>1320</v>
      </c>
      <c r="O22" s="33">
        <f t="shared" si="3"/>
        <v>70</v>
      </c>
      <c r="P22" s="33">
        <f t="shared" si="0"/>
        <v>7700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9.42</v>
      </c>
      <c r="H23" s="33">
        <v>28.26</v>
      </c>
      <c r="I23" s="33">
        <v>113</v>
      </c>
      <c r="J23" s="33">
        <v>220</v>
      </c>
      <c r="K23" s="33">
        <f t="shared" si="1"/>
        <v>24860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113</v>
      </c>
      <c r="P23" s="33">
        <f t="shared" si="0"/>
        <v>24860</v>
      </c>
      <c r="Q23" s="30"/>
      <c r="R23" s="30"/>
    </row>
    <row r="24" spans="1:18" ht="12.75">
      <c r="A24" s="31"/>
      <c r="B24" s="32" t="s">
        <v>14</v>
      </c>
      <c r="C24" s="31"/>
      <c r="D24" s="31"/>
      <c r="E24" s="31"/>
      <c r="F24" s="31"/>
      <c r="G24" s="31"/>
      <c r="H24" s="31"/>
      <c r="I24" s="33"/>
      <c r="J24" s="31"/>
      <c r="K24" s="31"/>
      <c r="L24" s="33"/>
      <c r="M24" s="31"/>
      <c r="N24" s="31"/>
      <c r="O24" s="31"/>
      <c r="P24" s="31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658.33</v>
      </c>
      <c r="H25" s="33">
        <v>1975</v>
      </c>
      <c r="I25" s="33">
        <v>7900</v>
      </c>
      <c r="J25" s="33">
        <v>150</v>
      </c>
      <c r="K25" s="33">
        <f t="shared" si="1"/>
        <v>1185000</v>
      </c>
      <c r="L25" s="33">
        <v>684</v>
      </c>
      <c r="M25" s="33">
        <v>57</v>
      </c>
      <c r="N25" s="33">
        <f>J25*L25</f>
        <v>102600</v>
      </c>
      <c r="O25" s="33">
        <f t="shared" si="3"/>
        <v>8584</v>
      </c>
      <c r="P25" s="33">
        <f aca="true" t="shared" si="5" ref="P25:P76">J25*O25</f>
        <v>1287600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155.33</v>
      </c>
      <c r="H26" s="33">
        <v>466</v>
      </c>
      <c r="I26" s="33">
        <v>1864</v>
      </c>
      <c r="J26" s="33">
        <v>120</v>
      </c>
      <c r="K26" s="33">
        <f t="shared" si="1"/>
        <v>223680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1978</v>
      </c>
      <c r="P26" s="33">
        <f t="shared" si="5"/>
        <v>237360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148</v>
      </c>
      <c r="H27" s="33">
        <v>444</v>
      </c>
      <c r="I27" s="33">
        <v>1776</v>
      </c>
      <c r="J27" s="33">
        <v>130</v>
      </c>
      <c r="K27" s="33">
        <f t="shared" si="1"/>
        <v>230880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1879</v>
      </c>
      <c r="P27" s="33">
        <f t="shared" si="5"/>
        <v>244270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66.67</v>
      </c>
      <c r="H28" s="33">
        <v>200</v>
      </c>
      <c r="I28" s="33">
        <v>800</v>
      </c>
      <c r="J28" s="33">
        <v>130</v>
      </c>
      <c r="K28" s="33">
        <f t="shared" si="1"/>
        <v>104000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857</v>
      </c>
      <c r="P28" s="33">
        <f t="shared" si="5"/>
        <v>111410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>G30*3</f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>G31*3</f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>G32*3</f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190</v>
      </c>
      <c r="H37" s="33">
        <v>570</v>
      </c>
      <c r="I37" s="33">
        <v>2280</v>
      </c>
      <c r="J37" s="33">
        <v>450</v>
      </c>
      <c r="K37" s="33">
        <f t="shared" si="1"/>
        <v>1026000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2280</v>
      </c>
      <c r="P37" s="33">
        <f t="shared" si="5"/>
        <v>1026000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161.16</v>
      </c>
      <c r="H40" s="33">
        <v>483.5</v>
      </c>
      <c r="I40" s="33">
        <v>1934</v>
      </c>
      <c r="J40" s="33">
        <v>270</v>
      </c>
      <c r="K40" s="33">
        <f t="shared" si="1"/>
        <v>522180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2024</v>
      </c>
      <c r="P40" s="33">
        <f t="shared" si="5"/>
        <v>546480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8.82</v>
      </c>
      <c r="H41" s="33">
        <v>26.45</v>
      </c>
      <c r="I41" s="33">
        <v>105.8</v>
      </c>
      <c r="J41" s="33">
        <v>900</v>
      </c>
      <c r="K41" s="33">
        <f t="shared" si="1"/>
        <v>95220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105.8</v>
      </c>
      <c r="P41" s="33">
        <f t="shared" si="5"/>
        <v>95220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1892.5</v>
      </c>
      <c r="H44" s="33">
        <v>5677.5</v>
      </c>
      <c r="I44" s="33">
        <v>22710</v>
      </c>
      <c r="J44" s="33">
        <v>30</v>
      </c>
      <c r="K44" s="33">
        <f t="shared" si="1"/>
        <v>681300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22854</v>
      </c>
      <c r="P44" s="33">
        <f t="shared" si="5"/>
        <v>685620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807</v>
      </c>
      <c r="H45" s="33">
        <v>2421</v>
      </c>
      <c r="I45" s="33">
        <v>9684</v>
      </c>
      <c r="J45" s="33">
        <v>200</v>
      </c>
      <c r="K45" s="33">
        <f t="shared" si="1"/>
        <v>1936800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9684</v>
      </c>
      <c r="P45" s="33">
        <f t="shared" si="5"/>
        <v>1936800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>G46*3</f>
        <v>144</v>
      </c>
      <c r="I46" s="33">
        <f>H46*4</f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>G47*3</f>
        <v>141</v>
      </c>
      <c r="I47" s="33">
        <f>H47*4</f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>G48*3</f>
        <v>540</v>
      </c>
      <c r="I48" s="33">
        <f>H48*4</f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51.33</v>
      </c>
      <c r="H49" s="33">
        <v>154</v>
      </c>
      <c r="I49" s="33">
        <v>616</v>
      </c>
      <c r="J49" s="33">
        <v>990</v>
      </c>
      <c r="K49" s="33">
        <f t="shared" si="1"/>
        <v>609840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616</v>
      </c>
      <c r="P49" s="33">
        <f t="shared" si="5"/>
        <v>609840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558</v>
      </c>
      <c r="H50" s="33">
        <v>1674</v>
      </c>
      <c r="I50" s="33">
        <v>6696</v>
      </c>
      <c r="J50" s="33">
        <v>120</v>
      </c>
      <c r="K50" s="33">
        <f>J50*I50</f>
        <v>803520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6696</v>
      </c>
      <c r="P50" s="33">
        <f t="shared" si="5"/>
        <v>803520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155</v>
      </c>
      <c r="H51" s="33">
        <v>465</v>
      </c>
      <c r="I51" s="33">
        <v>1860</v>
      </c>
      <c r="J51" s="33">
        <v>940</v>
      </c>
      <c r="K51" s="33">
        <f>J51*I51</f>
        <v>1748400</v>
      </c>
      <c r="L51" s="33">
        <v>342</v>
      </c>
      <c r="M51" s="33">
        <v>28.5</v>
      </c>
      <c r="N51" s="33">
        <f>J51*L51</f>
        <v>321480</v>
      </c>
      <c r="O51" s="33">
        <f>I51+L51</f>
        <v>2202</v>
      </c>
      <c r="P51" s="33">
        <f t="shared" si="5"/>
        <v>2069880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209.17</v>
      </c>
      <c r="H52" s="33">
        <v>627.51</v>
      </c>
      <c r="I52" s="33">
        <v>2510</v>
      </c>
      <c r="J52" s="33">
        <v>1750</v>
      </c>
      <c r="K52" s="33">
        <f t="shared" si="1"/>
        <v>4392500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2510</v>
      </c>
      <c r="P52" s="33">
        <f t="shared" si="5"/>
        <v>4392500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>H55*4</f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12.75</v>
      </c>
      <c r="H56" s="33">
        <v>38.25</v>
      </c>
      <c r="I56" s="33">
        <v>153</v>
      </c>
      <c r="J56" s="33">
        <v>1620</v>
      </c>
      <c r="K56" s="33">
        <f t="shared" si="1"/>
        <v>247860</v>
      </c>
      <c r="L56" s="33">
        <v>0</v>
      </c>
      <c r="M56" s="33">
        <v>0</v>
      </c>
      <c r="N56" s="33">
        <f t="shared" si="2"/>
        <v>0</v>
      </c>
      <c r="O56" s="33">
        <f t="shared" si="3"/>
        <v>153</v>
      </c>
      <c r="P56" s="33">
        <f t="shared" si="5"/>
        <v>247860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79.08</v>
      </c>
      <c r="H57" s="33">
        <v>237.25</v>
      </c>
      <c r="I57" s="33">
        <v>949</v>
      </c>
      <c r="J57" s="33">
        <v>1550</v>
      </c>
      <c r="K57" s="33">
        <f t="shared" si="1"/>
        <v>1470950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949</v>
      </c>
      <c r="P57" s="33">
        <f t="shared" si="5"/>
        <v>1470950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18.33</v>
      </c>
      <c r="H58" s="33">
        <v>55</v>
      </c>
      <c r="I58" s="33">
        <v>220</v>
      </c>
      <c r="J58" s="33">
        <v>620</v>
      </c>
      <c r="K58" s="33">
        <f t="shared" si="1"/>
        <v>136400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220</v>
      </c>
      <c r="P58" s="33">
        <f t="shared" si="5"/>
        <v>136400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21.5</v>
      </c>
      <c r="H59" s="33">
        <v>64.5</v>
      </c>
      <c r="I59" s="33">
        <v>258</v>
      </c>
      <c r="J59" s="33">
        <v>650</v>
      </c>
      <c r="K59" s="33">
        <f t="shared" si="1"/>
        <v>167700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292</v>
      </c>
      <c r="P59" s="33">
        <f t="shared" si="5"/>
        <v>189800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3.33</v>
      </c>
      <c r="H60" s="33">
        <v>10</v>
      </c>
      <c r="I60" s="33">
        <v>40</v>
      </c>
      <c r="J60" s="33">
        <v>2650</v>
      </c>
      <c r="K60" s="33">
        <f t="shared" si="1"/>
        <v>106000</v>
      </c>
      <c r="L60" s="33">
        <v>0</v>
      </c>
      <c r="M60" s="33">
        <v>0</v>
      </c>
      <c r="N60" s="33">
        <f>J60*L60</f>
        <v>0</v>
      </c>
      <c r="O60" s="33">
        <f t="shared" si="3"/>
        <v>40</v>
      </c>
      <c r="P60" s="33">
        <f t="shared" si="5"/>
        <v>106000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18.75</v>
      </c>
      <c r="H61" s="33">
        <v>56.25</v>
      </c>
      <c r="I61" s="33">
        <v>225</v>
      </c>
      <c r="J61" s="33">
        <v>45</v>
      </c>
      <c r="K61" s="33">
        <f t="shared" si="1"/>
        <v>10125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248</v>
      </c>
      <c r="P61" s="33">
        <f t="shared" si="5"/>
        <v>11160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1.83</v>
      </c>
      <c r="H62" s="33">
        <v>5.5</v>
      </c>
      <c r="I62" s="33">
        <v>22</v>
      </c>
      <c r="J62" s="33">
        <v>330</v>
      </c>
      <c r="K62" s="33">
        <f t="shared" si="1"/>
        <v>7260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22</v>
      </c>
      <c r="P62" s="33">
        <f t="shared" si="5"/>
        <v>7260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15.33</v>
      </c>
      <c r="H64" s="33">
        <v>46</v>
      </c>
      <c r="I64" s="33">
        <v>184</v>
      </c>
      <c r="J64" s="33">
        <v>580</v>
      </c>
      <c r="K64" s="33">
        <f t="shared" si="1"/>
        <v>106720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184</v>
      </c>
      <c r="P64" s="33">
        <f t="shared" si="5"/>
        <v>106720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31.16</v>
      </c>
      <c r="H67" s="33">
        <v>93.5</v>
      </c>
      <c r="I67" s="33">
        <v>374</v>
      </c>
      <c r="J67" s="33">
        <v>180</v>
      </c>
      <c r="K67" s="33">
        <f t="shared" si="1"/>
        <v>67320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374</v>
      </c>
      <c r="P67" s="33">
        <f t="shared" si="5"/>
        <v>67320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38.33</v>
      </c>
      <c r="H70" s="33">
        <v>115</v>
      </c>
      <c r="I70" s="33">
        <v>460</v>
      </c>
      <c r="J70" s="33">
        <v>500</v>
      </c>
      <c r="K70" s="33">
        <f t="shared" si="1"/>
        <v>230000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460</v>
      </c>
      <c r="P70" s="33">
        <f t="shared" si="5"/>
        <v>230000</v>
      </c>
      <c r="Q70" s="30"/>
      <c r="R70" s="30"/>
    </row>
    <row r="71" spans="1:18" s="22" customFormat="1" ht="44.25" customHeight="1">
      <c r="A71" s="31">
        <v>62</v>
      </c>
      <c r="B71" s="32" t="s">
        <v>170</v>
      </c>
      <c r="C71" s="36" t="s">
        <v>172</v>
      </c>
      <c r="D71" s="36"/>
      <c r="E71" s="31">
        <v>19</v>
      </c>
      <c r="F71" s="31" t="s">
        <v>2</v>
      </c>
      <c r="G71" s="33">
        <v>90</v>
      </c>
      <c r="H71" s="33">
        <v>90</v>
      </c>
      <c r="I71" s="33">
        <v>90</v>
      </c>
      <c r="J71" s="33">
        <v>500</v>
      </c>
      <c r="K71" s="33">
        <f t="shared" si="1"/>
        <v>45000</v>
      </c>
      <c r="L71" s="33">
        <v>0</v>
      </c>
      <c r="M71" s="33">
        <v>0</v>
      </c>
      <c r="N71" s="33">
        <v>0</v>
      </c>
      <c r="O71" s="33">
        <v>90</v>
      </c>
      <c r="P71" s="33">
        <f t="shared" si="5"/>
        <v>45000</v>
      </c>
      <c r="Q71" s="30"/>
      <c r="R71" s="30"/>
    </row>
    <row r="72" spans="1:18" s="22" customFormat="1" ht="44.25" customHeight="1">
      <c r="A72" s="31">
        <v>63</v>
      </c>
      <c r="B72" s="32" t="s">
        <v>21</v>
      </c>
      <c r="C72" s="36" t="s">
        <v>85</v>
      </c>
      <c r="D72" s="36"/>
      <c r="E72" s="31">
        <v>198</v>
      </c>
      <c r="F72" s="31" t="s">
        <v>2</v>
      </c>
      <c r="G72" s="33">
        <v>13</v>
      </c>
      <c r="H72" s="33">
        <v>39</v>
      </c>
      <c r="I72" s="33">
        <v>156</v>
      </c>
      <c r="J72" s="33">
        <v>1600</v>
      </c>
      <c r="K72" s="33">
        <f t="shared" si="1"/>
        <v>249600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156</v>
      </c>
      <c r="P72" s="33">
        <f t="shared" si="5"/>
        <v>249600</v>
      </c>
      <c r="Q72" s="30"/>
      <c r="R72" s="30"/>
    </row>
    <row r="73" spans="1:18" s="22" customFormat="1" ht="44.25" customHeight="1">
      <c r="A73" s="31">
        <v>64</v>
      </c>
      <c r="B73" s="32" t="s">
        <v>87</v>
      </c>
      <c r="C73" s="36" t="s">
        <v>112</v>
      </c>
      <c r="D73" s="36"/>
      <c r="E73" s="31">
        <v>198</v>
      </c>
      <c r="F73" s="31" t="s">
        <v>2</v>
      </c>
      <c r="G73" s="33">
        <v>1.17</v>
      </c>
      <c r="H73" s="33">
        <v>3.5</v>
      </c>
      <c r="I73" s="33">
        <v>14</v>
      </c>
      <c r="J73" s="33">
        <v>900</v>
      </c>
      <c r="K73" s="33">
        <f t="shared" si="1"/>
        <v>12600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14</v>
      </c>
      <c r="P73" s="33">
        <f t="shared" si="5"/>
        <v>12600</v>
      </c>
      <c r="Q73" s="30"/>
      <c r="R73" s="30"/>
    </row>
    <row r="74" spans="1:18" s="22" customFormat="1" ht="44.25" customHeight="1">
      <c r="A74" s="31">
        <v>65</v>
      </c>
      <c r="B74" s="32" t="s">
        <v>121</v>
      </c>
      <c r="C74" s="36" t="s">
        <v>118</v>
      </c>
      <c r="D74" s="36"/>
      <c r="E74" s="31">
        <v>198</v>
      </c>
      <c r="F74" s="31" t="s">
        <v>2</v>
      </c>
      <c r="G74" s="33">
        <v>7</v>
      </c>
      <c r="H74" s="33">
        <v>21</v>
      </c>
      <c r="I74" s="33">
        <v>84</v>
      </c>
      <c r="J74" s="33">
        <v>430</v>
      </c>
      <c r="K74" s="33">
        <f t="shared" si="1"/>
        <v>36120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84</v>
      </c>
      <c r="P74" s="33">
        <f t="shared" si="5"/>
        <v>36120</v>
      </c>
      <c r="Q74" s="30"/>
      <c r="R74" s="30"/>
    </row>
    <row r="75" spans="1:18" s="22" customFormat="1" ht="57" customHeight="1">
      <c r="A75" s="31">
        <v>66</v>
      </c>
      <c r="B75" s="32" t="s">
        <v>88</v>
      </c>
      <c r="C75" s="36" t="s">
        <v>89</v>
      </c>
      <c r="D75" s="36"/>
      <c r="E75" s="31">
        <v>198</v>
      </c>
      <c r="F75" s="31" t="s">
        <v>90</v>
      </c>
      <c r="G75" s="33">
        <v>4</v>
      </c>
      <c r="H75" s="33">
        <v>12</v>
      </c>
      <c r="I75" s="33">
        <v>48</v>
      </c>
      <c r="J75" s="33">
        <v>40</v>
      </c>
      <c r="K75" s="33">
        <f t="shared" si="1"/>
        <v>1920</v>
      </c>
      <c r="L75" s="33">
        <f t="shared" si="4"/>
        <v>0</v>
      </c>
      <c r="M75" s="33">
        <v>0</v>
      </c>
      <c r="N75" s="33">
        <f t="shared" si="2"/>
        <v>0</v>
      </c>
      <c r="O75" s="33">
        <f t="shared" si="3"/>
        <v>48</v>
      </c>
      <c r="P75" s="33">
        <f t="shared" si="5"/>
        <v>1920</v>
      </c>
      <c r="Q75" s="30"/>
      <c r="R75" s="30"/>
    </row>
    <row r="76" spans="1:18" s="22" customFormat="1" ht="31.5" customHeight="1">
      <c r="A76" s="31">
        <v>67</v>
      </c>
      <c r="B76" s="32" t="s">
        <v>93</v>
      </c>
      <c r="C76" s="36" t="s">
        <v>119</v>
      </c>
      <c r="D76" s="36"/>
      <c r="E76" s="31">
        <v>198</v>
      </c>
      <c r="F76" s="31" t="s">
        <v>90</v>
      </c>
      <c r="G76" s="33">
        <v>24</v>
      </c>
      <c r="H76" s="33">
        <v>72</v>
      </c>
      <c r="I76" s="33">
        <v>288</v>
      </c>
      <c r="J76" s="33">
        <v>30</v>
      </c>
      <c r="K76" s="33">
        <f>J76*I76</f>
        <v>8640</v>
      </c>
      <c r="L76" s="33">
        <f>M76*4</f>
        <v>0</v>
      </c>
      <c r="M76" s="33">
        <v>0</v>
      </c>
      <c r="N76" s="33">
        <f>J76*L76</f>
        <v>0</v>
      </c>
      <c r="O76" s="33">
        <f t="shared" si="3"/>
        <v>288</v>
      </c>
      <c r="P76" s="33">
        <f t="shared" si="5"/>
        <v>8640</v>
      </c>
      <c r="Q76" s="30"/>
      <c r="R76" s="30"/>
    </row>
    <row r="77" spans="1:18" ht="12.75">
      <c r="A77" s="28"/>
      <c r="B77" s="49" t="s">
        <v>30</v>
      </c>
      <c r="C77" s="28"/>
      <c r="D77" s="28"/>
      <c r="E77" s="28"/>
      <c r="F77" s="28"/>
      <c r="G77" s="28"/>
      <c r="H77" s="28"/>
      <c r="I77" s="28"/>
      <c r="J77" s="28"/>
      <c r="K77" s="50">
        <f>SUM(K9:K76)</f>
        <v>24699265</v>
      </c>
      <c r="L77" s="28"/>
      <c r="M77" s="28"/>
      <c r="N77" s="50">
        <f>SUM(N9:N76)</f>
        <v>675440</v>
      </c>
      <c r="O77" s="28">
        <f>I77+L77</f>
        <v>0</v>
      </c>
      <c r="P77" s="29">
        <f>SUM(P9:P76)</f>
        <v>25374705</v>
      </c>
      <c r="Q77" s="30"/>
      <c r="R77" s="30"/>
    </row>
    <row r="78" spans="1:18" ht="12.7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7">
        <f>R82-K77</f>
        <v>3337535</v>
      </c>
      <c r="L78" s="10"/>
      <c r="M78" s="10"/>
      <c r="N78" s="14">
        <f>684000-N77</f>
        <v>8560</v>
      </c>
      <c r="P78" s="11"/>
      <c r="R78" s="16"/>
    </row>
    <row r="79" spans="1:16" ht="66.75" customHeight="1">
      <c r="A79" s="2"/>
      <c r="B79" s="86" t="s">
        <v>62</v>
      </c>
      <c r="C79" s="86"/>
      <c r="D79" s="12"/>
      <c r="E79" s="12"/>
      <c r="F79" s="13" t="s">
        <v>103</v>
      </c>
      <c r="G79" s="2"/>
      <c r="H79" s="2"/>
      <c r="I79" s="18"/>
      <c r="J79" s="18"/>
      <c r="K79" s="19"/>
      <c r="L79" s="2"/>
      <c r="M79" s="2"/>
      <c r="N79" s="14"/>
      <c r="P79" s="14"/>
    </row>
    <row r="80" spans="2:16" ht="12.75">
      <c r="B80" s="15"/>
      <c r="C80" s="2"/>
      <c r="D80" s="2"/>
      <c r="E80" s="2"/>
      <c r="I80" s="2"/>
      <c r="J80" s="2"/>
      <c r="K80" s="2"/>
      <c r="P80" s="16"/>
    </row>
    <row r="81" spans="2:11" ht="18.75" customHeight="1">
      <c r="B81" s="86" t="s">
        <v>164</v>
      </c>
      <c r="C81" s="86"/>
      <c r="D81" s="86"/>
      <c r="E81" s="86"/>
      <c r="F81" s="86"/>
      <c r="G81" s="86"/>
      <c r="I81" s="2"/>
      <c r="J81" s="2"/>
      <c r="K81" s="2"/>
    </row>
    <row r="82" spans="2:18" ht="26.25" customHeight="1">
      <c r="B82" s="86" t="s">
        <v>137</v>
      </c>
      <c r="C82" s="86"/>
      <c r="D82" s="86"/>
      <c r="E82" s="2"/>
      <c r="H82" s="3"/>
      <c r="I82" s="2"/>
      <c r="J82" s="2"/>
      <c r="K82" s="2"/>
      <c r="R82" s="1">
        <v>28036800</v>
      </c>
    </row>
    <row r="83" spans="4:15" ht="12.75">
      <c r="D83" s="2"/>
      <c r="E83" s="3" t="s">
        <v>128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 t="s">
        <v>94</v>
      </c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9:C79"/>
    <mergeCell ref="B81:G81"/>
    <mergeCell ref="B82:D82"/>
    <mergeCell ref="J6:J7"/>
    <mergeCell ref="K6:K7"/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70">
      <selection activeCell="R71" sqref="R71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125</v>
      </c>
      <c r="M6" s="80" t="s">
        <v>39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350</v>
      </c>
      <c r="K31" s="33">
        <f t="shared" si="1"/>
        <v>21000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300</v>
      </c>
      <c r="K32" s="33">
        <f t="shared" si="1"/>
        <v>18000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3143845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-118405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6.25" customHeight="1">
      <c r="B81" s="86" t="s">
        <v>137</v>
      </c>
      <c r="C81" s="86"/>
      <c r="D81" s="86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1">
      <selection activeCell="H73" sqref="H73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66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350</v>
      </c>
      <c r="K31" s="33">
        <f t="shared" si="1"/>
        <v>227500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227500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300</v>
      </c>
      <c r="K32" s="33">
        <f t="shared" si="1"/>
        <v>195000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195000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aca="true" t="shared" si="9" ref="P67:P75">J67*O67</f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9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9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9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9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9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9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9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9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27551510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28219360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485290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8" ht="26.25" customHeight="1">
      <c r="B81" s="86" t="s">
        <v>137</v>
      </c>
      <c r="C81" s="86"/>
      <c r="D81" s="86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B78:C78"/>
    <mergeCell ref="B80:G80"/>
    <mergeCell ref="B81:D81"/>
    <mergeCell ref="J6:J7"/>
    <mergeCell ref="K6:K7"/>
    <mergeCell ref="L6:L7"/>
    <mergeCell ref="E6:E7"/>
    <mergeCell ref="F6:F7"/>
    <mergeCell ref="G6:I6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28">
      <selection activeCell="K33" sqref="K33:K34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200</v>
      </c>
      <c r="K33" s="33">
        <f t="shared" si="1"/>
        <v>81600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81600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30773455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31441305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288785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7.75" customHeight="1">
      <c r="B81" s="86" t="s">
        <v>137</v>
      </c>
      <c r="C81" s="86"/>
      <c r="D81" s="86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86"/>
      <c r="C87" s="86"/>
      <c r="D87" s="86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R7" sqref="R7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125</v>
      </c>
      <c r="M6" s="80" t="s">
        <v>39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200</v>
      </c>
      <c r="K33" s="33">
        <f t="shared" si="1"/>
        <v>9600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3150445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-125005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6.25" customHeight="1">
      <c r="B81" s="86" t="s">
        <v>137</v>
      </c>
      <c r="C81" s="86"/>
      <c r="D81" s="86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22">
      <selection activeCell="R6" sqref="R6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200</v>
      </c>
      <c r="K33" s="33">
        <f t="shared" si="1"/>
        <v>72000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72000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27623010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28290860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413790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8" ht="26.25" customHeight="1">
      <c r="B81" s="86" t="s">
        <v>137</v>
      </c>
      <c r="C81" s="86"/>
      <c r="D81" s="86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R92"/>
  <sheetViews>
    <sheetView view="pageBreakPreview" zoomScale="90" zoomScaleSheetLayoutView="90" zoomScalePageLayoutView="0" workbookViewId="0" topLeftCell="A31">
      <selection activeCell="I35" sqref="I35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f>'2019 год сад'!G9+'2019 год ясли'!G9</f>
        <v>456.33299999999997</v>
      </c>
      <c r="H9" s="33">
        <f>'2019 год сад'!H9+'2019 год ясли'!H9</f>
        <v>1369</v>
      </c>
      <c r="I9" s="33">
        <f>'2019 год сад'!I9+'2019 год ясли'!I9</f>
        <v>5476</v>
      </c>
      <c r="J9" s="33">
        <v>120</v>
      </c>
      <c r="K9" s="33">
        <f>J9*I9</f>
        <v>657120</v>
      </c>
      <c r="L9" s="33">
        <v>570</v>
      </c>
      <c r="M9" s="33">
        <v>47.5</v>
      </c>
      <c r="N9" s="33">
        <f>J9*L9</f>
        <v>68400</v>
      </c>
      <c r="O9" s="33">
        <f>I9+L9</f>
        <v>6046</v>
      </c>
      <c r="P9" s="33">
        <f aca="true" t="shared" si="0" ref="P9:P23">J9*O9</f>
        <v>725520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f>'2019 год сад'!G10+'2019 год ясли'!G10</f>
        <v>199.5</v>
      </c>
      <c r="H10" s="33">
        <f>'2019 год сад'!H10+'2019 год ясли'!H10</f>
        <v>598.5</v>
      </c>
      <c r="I10" s="33">
        <f>'2019 год сад'!I10+'2019 год ясли'!I10</f>
        <v>2394</v>
      </c>
      <c r="J10" s="33">
        <v>200</v>
      </c>
      <c r="K10" s="33">
        <f>J10*I10</f>
        <v>478800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2394</v>
      </c>
      <c r="P10" s="33">
        <f t="shared" si="0"/>
        <v>478800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f>'2019 год сад'!G11+'2019 год ясли'!G11</f>
        <v>157.333</v>
      </c>
      <c r="H11" s="33">
        <f>'2019 год сад'!H11+'2019 год ясли'!H11</f>
        <v>472</v>
      </c>
      <c r="I11" s="33">
        <f>'2019 год сад'!I11+'2019 год ясли'!I11</f>
        <v>1888</v>
      </c>
      <c r="J11" s="33">
        <v>135</v>
      </c>
      <c r="K11" s="33">
        <f aca="true" t="shared" si="1" ref="K11:K74">J11*I11</f>
        <v>254880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1900</v>
      </c>
      <c r="P11" s="33">
        <f t="shared" si="0"/>
        <v>256500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f>'2019 год сад'!G12+'2019 год ясли'!G12</f>
        <v>47.25</v>
      </c>
      <c r="H12" s="33">
        <f>'2019 год сад'!H12+'2019 год ясли'!H12</f>
        <v>141.75</v>
      </c>
      <c r="I12" s="33">
        <f>'2019 год сад'!I12+'2019 год ясли'!I12</f>
        <v>567</v>
      </c>
      <c r="J12" s="33">
        <v>170</v>
      </c>
      <c r="K12" s="33">
        <f t="shared" si="1"/>
        <v>96390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590</v>
      </c>
      <c r="P12" s="33">
        <f t="shared" si="0"/>
        <v>100300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f>'2019 год сад'!G13+'2019 год ясли'!G13</f>
        <v>58.5</v>
      </c>
      <c r="H13" s="33">
        <f>'2019 год сад'!H13+'2019 год ясли'!H13</f>
        <v>175.5</v>
      </c>
      <c r="I13" s="33">
        <f>'2019 год сад'!I13+'2019 год ясли'!I13</f>
        <v>702</v>
      </c>
      <c r="J13" s="33">
        <v>230</v>
      </c>
      <c r="K13" s="33">
        <f>J13*I13</f>
        <v>161460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725</v>
      </c>
      <c r="P13" s="33">
        <f t="shared" si="0"/>
        <v>166750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f>'2019 год сад'!G14+'2019 год ясли'!G14</f>
        <v>17.92</v>
      </c>
      <c r="H14" s="33">
        <f>'2019 год сад'!H14+'2019 год ясли'!H14</f>
        <v>53.75</v>
      </c>
      <c r="I14" s="33">
        <f>'2019 год сад'!I14+'2019 год ясли'!I14</f>
        <v>215</v>
      </c>
      <c r="J14" s="33">
        <v>290</v>
      </c>
      <c r="K14" s="33">
        <f t="shared" si="1"/>
        <v>62350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250</v>
      </c>
      <c r="P14" s="33">
        <f t="shared" si="0"/>
        <v>72500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f>'2019 год сад'!G15+'2019 год ясли'!G15</f>
        <v>11.253</v>
      </c>
      <c r="H15" s="33">
        <f>'2019 год сад'!H15+'2019 год ясли'!H15</f>
        <v>33.75</v>
      </c>
      <c r="I15" s="33">
        <f>'2019 год сад'!I15+'2019 год ясли'!I15</f>
        <v>135</v>
      </c>
      <c r="J15" s="33">
        <v>150</v>
      </c>
      <c r="K15" s="33">
        <f t="shared" si="1"/>
        <v>20250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135</v>
      </c>
      <c r="P15" s="33">
        <f t="shared" si="0"/>
        <v>20250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f>'2019 год сад'!G16+'2019 год ясли'!G16</f>
        <v>8.5</v>
      </c>
      <c r="H16" s="33">
        <f>'2019 год сад'!H16+'2019 год ясли'!H16</f>
        <v>25.5</v>
      </c>
      <c r="I16" s="33">
        <f>'2019 год сад'!I16+'2019 год ясли'!I16</f>
        <v>102</v>
      </c>
      <c r="J16" s="33">
        <v>95</v>
      </c>
      <c r="K16" s="33">
        <f t="shared" si="1"/>
        <v>9690</v>
      </c>
      <c r="L16" s="33">
        <v>12</v>
      </c>
      <c r="M16" s="33">
        <v>1</v>
      </c>
      <c r="N16" s="33">
        <f t="shared" si="2"/>
        <v>1140</v>
      </c>
      <c r="O16" s="33">
        <f t="shared" si="3"/>
        <v>114</v>
      </c>
      <c r="P16" s="33">
        <f t="shared" si="0"/>
        <v>10830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f>'2019 год сад'!G17+'2019 год ясли'!G17</f>
        <v>8.33</v>
      </c>
      <c r="H17" s="33">
        <f>'2019 год сад'!H17+'2019 год ясли'!H17</f>
        <v>25</v>
      </c>
      <c r="I17" s="33">
        <f>'2019 год сад'!I17+'2019 год ясли'!I17</f>
        <v>100</v>
      </c>
      <c r="J17" s="33">
        <v>95</v>
      </c>
      <c r="K17" s="33">
        <f t="shared" si="1"/>
        <v>9500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100</v>
      </c>
      <c r="P17" s="33">
        <f t="shared" si="0"/>
        <v>9500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f>'2019 год сад'!G18+'2019 год ясли'!G18</f>
        <v>33.67</v>
      </c>
      <c r="H18" s="33">
        <f>'2019 год сад'!H18+'2019 год ясли'!H18</f>
        <v>101</v>
      </c>
      <c r="I18" s="33">
        <f>'2019 год сад'!I18+'2019 год ясли'!I18</f>
        <v>404</v>
      </c>
      <c r="J18" s="33">
        <v>155</v>
      </c>
      <c r="K18" s="33">
        <f t="shared" si="1"/>
        <v>62620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450</v>
      </c>
      <c r="P18" s="33">
        <f t="shared" si="0"/>
        <v>69750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f>'2019 год сад'!G19+'2019 год ясли'!G19</f>
        <v>8.33</v>
      </c>
      <c r="H19" s="33">
        <f>'2019 год сад'!H19+'2019 год ясли'!H19</f>
        <v>25</v>
      </c>
      <c r="I19" s="33">
        <f>'2019 год сад'!I19+'2019 год ясли'!I19</f>
        <v>100</v>
      </c>
      <c r="J19" s="33">
        <v>130</v>
      </c>
      <c r="K19" s="33">
        <f t="shared" si="1"/>
        <v>13000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100</v>
      </c>
      <c r="P19" s="33">
        <f t="shared" si="0"/>
        <v>13000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f>'2019 год сад'!G20+'2019 год ясли'!G20</f>
        <v>8.33</v>
      </c>
      <c r="H20" s="33">
        <f>'2019 год сад'!H20+'2019 год ясли'!H20</f>
        <v>25</v>
      </c>
      <c r="I20" s="33">
        <f>'2019 год сад'!I20+'2019 год ясли'!I20</f>
        <v>100</v>
      </c>
      <c r="J20" s="33">
        <v>120</v>
      </c>
      <c r="K20" s="33">
        <f t="shared" si="1"/>
        <v>12000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100</v>
      </c>
      <c r="P20" s="33">
        <f t="shared" si="0"/>
        <v>12000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f>'2019 год сад'!G21+'2019 год ясли'!G21</f>
        <v>3.17</v>
      </c>
      <c r="H21" s="33">
        <f>'2019 год сад'!H21+'2019 год ясли'!H21</f>
        <v>9.5</v>
      </c>
      <c r="I21" s="33">
        <f>'2019 год сад'!I21+'2019 год ясли'!I21</f>
        <v>38</v>
      </c>
      <c r="J21" s="33">
        <v>410</v>
      </c>
      <c r="K21" s="33">
        <f t="shared" si="1"/>
        <v>15580</v>
      </c>
      <c r="L21" s="33">
        <v>12</v>
      </c>
      <c r="M21" s="33">
        <v>1</v>
      </c>
      <c r="N21" s="33">
        <f t="shared" si="2"/>
        <v>4920</v>
      </c>
      <c r="O21" s="33">
        <f t="shared" si="3"/>
        <v>50</v>
      </c>
      <c r="P21" s="33">
        <f t="shared" si="0"/>
        <v>20500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f>'2019 год сад'!G22+'2019 год ясли'!G22</f>
        <v>3.17</v>
      </c>
      <c r="H22" s="33">
        <f>'2019 год сад'!H22+'2019 год ясли'!H22</f>
        <v>9.5</v>
      </c>
      <c r="I22" s="33">
        <f>'2019 год сад'!I22+'2019 год ясли'!I22</f>
        <v>38</v>
      </c>
      <c r="J22" s="33">
        <v>110</v>
      </c>
      <c r="K22" s="33">
        <f t="shared" si="1"/>
        <v>4180</v>
      </c>
      <c r="L22" s="33">
        <v>12</v>
      </c>
      <c r="M22" s="33">
        <v>1</v>
      </c>
      <c r="N22" s="33">
        <f t="shared" si="2"/>
        <v>1320</v>
      </c>
      <c r="O22" s="33">
        <f t="shared" si="3"/>
        <v>50</v>
      </c>
      <c r="P22" s="33">
        <f t="shared" si="0"/>
        <v>5500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f>'2019 год сад'!G23+'2019 год ясли'!G23</f>
        <v>8.33</v>
      </c>
      <c r="H23" s="33">
        <f>'2019 год сад'!H23+'2019 год ясли'!H23</f>
        <v>25</v>
      </c>
      <c r="I23" s="33">
        <f>'2019 год сад'!I23+'2019 год ясли'!I23</f>
        <v>100</v>
      </c>
      <c r="J23" s="33">
        <v>220</v>
      </c>
      <c r="K23" s="33">
        <f t="shared" si="1"/>
        <v>22000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100</v>
      </c>
      <c r="P23" s="33">
        <f t="shared" si="0"/>
        <v>22000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33"/>
      <c r="H24" s="33"/>
      <c r="I24" s="3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f>'2019 год сад'!G25+'2019 год ясли'!G25</f>
        <v>877.5029999999999</v>
      </c>
      <c r="H25" s="33">
        <f>'2019 год сад'!H25+'2019 год ясли'!H25</f>
        <v>2632.5</v>
      </c>
      <c r="I25" s="33">
        <f>'2019 год сад'!I25+'2019 год ясли'!I25</f>
        <v>10530</v>
      </c>
      <c r="J25" s="33">
        <v>150</v>
      </c>
      <c r="K25" s="33">
        <f t="shared" si="1"/>
        <v>1579500</v>
      </c>
      <c r="L25" s="33">
        <v>684</v>
      </c>
      <c r="M25" s="33">
        <v>57</v>
      </c>
      <c r="N25" s="33">
        <f>J25*L25</f>
        <v>102600</v>
      </c>
      <c r="O25" s="33">
        <f t="shared" si="3"/>
        <v>11214</v>
      </c>
      <c r="P25" s="33">
        <f aca="true" t="shared" si="5" ref="P25:P75">J25*O25</f>
        <v>1682100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f>'2019 год сад'!G26+'2019 год ясли'!G26</f>
        <v>244.25</v>
      </c>
      <c r="H26" s="33">
        <f>'2019 год сад'!H26+'2019 год ясли'!H26</f>
        <v>732.75</v>
      </c>
      <c r="I26" s="33">
        <f>'2019 год сад'!I26+'2019 год ясли'!I26</f>
        <v>2931</v>
      </c>
      <c r="J26" s="33">
        <v>120</v>
      </c>
      <c r="K26" s="33">
        <f t="shared" si="1"/>
        <v>351720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3045</v>
      </c>
      <c r="P26" s="33">
        <f t="shared" si="5"/>
        <v>365400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f>'2019 год сад'!G27+'2019 год ясли'!G27</f>
        <v>223</v>
      </c>
      <c r="H27" s="33">
        <f>'2019 год сад'!H27+'2019 год ясли'!H27</f>
        <v>669</v>
      </c>
      <c r="I27" s="33">
        <f>'2019 год сад'!I27+'2019 год ясли'!I27</f>
        <v>2676</v>
      </c>
      <c r="J27" s="33">
        <v>130</v>
      </c>
      <c r="K27" s="33">
        <f t="shared" si="1"/>
        <v>347880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2779</v>
      </c>
      <c r="P27" s="33">
        <f t="shared" si="5"/>
        <v>361270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f>'2019 год сад'!G28+'2019 год ясли'!G28</f>
        <v>89.09</v>
      </c>
      <c r="H28" s="33">
        <f>'2019 год сад'!H28+'2019 год ясли'!H28</f>
        <v>267.25</v>
      </c>
      <c r="I28" s="33">
        <f>'2019 год сад'!I28+'2019 год ясли'!I28</f>
        <v>1069</v>
      </c>
      <c r="J28" s="33">
        <v>130</v>
      </c>
      <c r="K28" s="33">
        <f t="shared" si="1"/>
        <v>138970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1126</v>
      </c>
      <c r="P28" s="33">
        <f t="shared" si="5"/>
        <v>146380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f>'2019 год сад'!G29+'2019 год ясли'!G29</f>
        <v>145.17</v>
      </c>
      <c r="H29" s="33">
        <f>'2019 год сад'!H29+'2019 год ясли'!H29</f>
        <v>435.5</v>
      </c>
      <c r="I29" s="33">
        <f>'2019 год сад'!I29+'2019 год ясли'!I29</f>
        <v>1742</v>
      </c>
      <c r="J29" s="33">
        <v>110</v>
      </c>
      <c r="K29" s="33">
        <f t="shared" si="1"/>
        <v>191620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1856</v>
      </c>
      <c r="P29" s="33">
        <f t="shared" si="5"/>
        <v>204160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f>'2019 год сад'!G30+'2019 год ясли'!G30</f>
        <v>2.8</v>
      </c>
      <c r="H30" s="33">
        <f>'2019 год сад'!H30+'2019 год ясли'!H30</f>
        <v>8.4</v>
      </c>
      <c r="I30" s="33">
        <f>'2019 год сад'!I30+'2019 год ясли'!I30</f>
        <v>34</v>
      </c>
      <c r="J30" s="33">
        <v>1200</v>
      </c>
      <c r="K30" s="33">
        <f t="shared" si="1"/>
        <v>40800</v>
      </c>
      <c r="L30" s="33">
        <v>0</v>
      </c>
      <c r="M30" s="33">
        <v>0</v>
      </c>
      <c r="N30" s="33">
        <f t="shared" si="2"/>
        <v>0</v>
      </c>
      <c r="O30" s="33">
        <f>I30+L30</f>
        <v>34</v>
      </c>
      <c r="P30" s="33">
        <f t="shared" si="5"/>
        <v>40800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f>'2019 год сад'!G31+'2019 год ясли'!G31</f>
        <v>142</v>
      </c>
      <c r="H31" s="33">
        <f>'2019 год сад'!H31+'2019 год ясли'!H31</f>
        <v>426</v>
      </c>
      <c r="I31" s="33">
        <f>'2019 год сад'!I31+'2019 год ясли'!I31</f>
        <v>710</v>
      </c>
      <c r="J31" s="33">
        <v>380</v>
      </c>
      <c r="K31" s="33">
        <f t="shared" si="1"/>
        <v>269800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710</v>
      </c>
      <c r="P31" s="33">
        <f t="shared" si="5"/>
        <v>269800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f>'2019 год сад'!G32+'2019 год ясли'!G32</f>
        <v>142</v>
      </c>
      <c r="H32" s="33">
        <f>'2019 год сад'!H32+'2019 год ясли'!H32</f>
        <v>426</v>
      </c>
      <c r="I32" s="33">
        <f>'2019 год сад'!I32+'2019 год ясли'!I32</f>
        <v>710</v>
      </c>
      <c r="J32" s="33">
        <v>380</v>
      </c>
      <c r="K32" s="33">
        <f t="shared" si="1"/>
        <v>269800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710</v>
      </c>
      <c r="P32" s="33">
        <f t="shared" si="5"/>
        <v>269800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f>'2019 год сад'!G33+'2019 год ясли'!G33</f>
        <v>136</v>
      </c>
      <c r="H33" s="33">
        <f>'2019 год сад'!H33+'2019 год ясли'!H33</f>
        <v>408</v>
      </c>
      <c r="I33" s="33">
        <f>'2019 год сад'!I33+'2019 год ясли'!I33</f>
        <v>408</v>
      </c>
      <c r="J33" s="33">
        <v>250</v>
      </c>
      <c r="K33" s="33">
        <f t="shared" si="1"/>
        <v>102000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408</v>
      </c>
      <c r="P33" s="33">
        <f t="shared" si="5"/>
        <v>102000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f>'2019 год сад'!G34+'2019 год ясли'!G34</f>
        <v>78</v>
      </c>
      <c r="H34" s="33">
        <f>'2019 год сад'!H34+'2019 год ясли'!H34</f>
        <v>234</v>
      </c>
      <c r="I34" s="33">
        <f>'2019 год сад'!I34+'2019 год ясли'!I34</f>
        <v>234</v>
      </c>
      <c r="J34" s="33">
        <v>200</v>
      </c>
      <c r="K34" s="33">
        <f t="shared" si="1"/>
        <v>46800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234</v>
      </c>
      <c r="P34" s="33">
        <f t="shared" si="5"/>
        <v>46800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f>'2019 год сад'!G35+'2019 год ясли'!G35</f>
        <v>28</v>
      </c>
      <c r="H35" s="33">
        <f>'2019 год сад'!H35+'2019 год ясли'!H35</f>
        <v>84</v>
      </c>
      <c r="I35" s="33">
        <f>'2019 год сад'!I35+'2019 год ясли'!I35</f>
        <v>336</v>
      </c>
      <c r="J35" s="33">
        <v>420</v>
      </c>
      <c r="K35" s="33">
        <f t="shared" si="1"/>
        <v>141120</v>
      </c>
      <c r="L35" s="33">
        <v>12</v>
      </c>
      <c r="M35" s="33">
        <v>1</v>
      </c>
      <c r="N35" s="33">
        <f t="shared" si="2"/>
        <v>5040</v>
      </c>
      <c r="O35" s="33">
        <f t="shared" si="3"/>
        <v>348</v>
      </c>
      <c r="P35" s="33">
        <f t="shared" si="5"/>
        <v>146160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f>'2019 год сад'!G36+'2019 год ясли'!G36</f>
        <v>196</v>
      </c>
      <c r="H36" s="33">
        <f>'2019 год сад'!H36+'2019 год ясли'!H36</f>
        <v>588</v>
      </c>
      <c r="I36" s="33">
        <f>'2019 год сад'!I36+'2019 год ясли'!I36</f>
        <v>2352</v>
      </c>
      <c r="J36" s="33">
        <v>390</v>
      </c>
      <c r="K36" s="33">
        <f t="shared" si="1"/>
        <v>917280</v>
      </c>
      <c r="L36" s="33">
        <v>0</v>
      </c>
      <c r="M36" s="33">
        <v>0</v>
      </c>
      <c r="N36" s="33">
        <f t="shared" si="2"/>
        <v>0</v>
      </c>
      <c r="O36" s="33">
        <f t="shared" si="3"/>
        <v>2352</v>
      </c>
      <c r="P36" s="33">
        <f t="shared" si="5"/>
        <v>917280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f>'2019 год сад'!G37+'2019 год ясли'!G37</f>
        <v>272</v>
      </c>
      <c r="H37" s="33">
        <f>'2019 год сад'!H37+'2019 год ясли'!H37</f>
        <v>816</v>
      </c>
      <c r="I37" s="33">
        <f>'2019 год сад'!I37+'2019 год ясли'!I37</f>
        <v>3264</v>
      </c>
      <c r="J37" s="33">
        <v>450</v>
      </c>
      <c r="K37" s="33">
        <f t="shared" si="1"/>
        <v>1468800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3264</v>
      </c>
      <c r="P37" s="33">
        <f t="shared" si="5"/>
        <v>1468800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f>'2019 год сад'!G38+'2019 год ясли'!G38</f>
        <v>204</v>
      </c>
      <c r="H38" s="33">
        <f>'2019 год сад'!H38+'2019 год ясли'!H38</f>
        <v>612</v>
      </c>
      <c r="I38" s="33">
        <f>'2019 год сад'!I38+'2019 год ясли'!I38</f>
        <v>2448</v>
      </c>
      <c r="J38" s="33">
        <v>200</v>
      </c>
      <c r="K38" s="33">
        <f t="shared" si="1"/>
        <v>489600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2448</v>
      </c>
      <c r="P38" s="33">
        <f t="shared" si="5"/>
        <v>489600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f>'2019 год сад'!G39+'2019 год ясли'!G39</f>
        <v>39.58</v>
      </c>
      <c r="H39" s="33">
        <f>'2019 год сад'!H39+'2019 год ясли'!H39</f>
        <v>118.75</v>
      </c>
      <c r="I39" s="33">
        <f>'2019 год сад'!I39+'2019 год ясли'!I39</f>
        <v>475</v>
      </c>
      <c r="J39" s="33">
        <v>190</v>
      </c>
      <c r="K39" s="33">
        <f t="shared" si="1"/>
        <v>90250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589</v>
      </c>
      <c r="P39" s="33">
        <f t="shared" si="5"/>
        <v>111910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f>'2019 год сад'!G40+'2019 год ясли'!G40</f>
        <v>221</v>
      </c>
      <c r="H40" s="33">
        <f>'2019 год сад'!H40+'2019 год ясли'!H40</f>
        <v>663</v>
      </c>
      <c r="I40" s="33">
        <f>'2019 год сад'!I40+'2019 год ясли'!I40</f>
        <v>2652</v>
      </c>
      <c r="J40" s="33">
        <v>270</v>
      </c>
      <c r="K40" s="33">
        <f t="shared" si="1"/>
        <v>716040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2742</v>
      </c>
      <c r="P40" s="33">
        <f t="shared" si="5"/>
        <v>740340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f>'2019 год сад'!G41+'2019 год ясли'!G41</f>
        <v>28.33</v>
      </c>
      <c r="H41" s="33">
        <f>'2019 год сад'!H41+'2019 год ясли'!H41</f>
        <v>85</v>
      </c>
      <c r="I41" s="33">
        <f>'2019 год сад'!I41+'2019 год ясли'!I41</f>
        <v>340</v>
      </c>
      <c r="J41" s="33">
        <v>900</v>
      </c>
      <c r="K41" s="33">
        <f t="shared" si="1"/>
        <v>306000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340</v>
      </c>
      <c r="P41" s="33">
        <f t="shared" si="5"/>
        <v>306000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f>'2019 год сад'!G42+'2019 год ясли'!G42</f>
        <v>78.5</v>
      </c>
      <c r="H42" s="33">
        <f>'2019 год сад'!H42+'2019 год ясли'!H42</f>
        <v>235.5</v>
      </c>
      <c r="I42" s="33">
        <f>'2019 год сад'!I42+'2019 год ясли'!I42</f>
        <v>942</v>
      </c>
      <c r="J42" s="33">
        <v>2200</v>
      </c>
      <c r="K42" s="33">
        <f t="shared" si="1"/>
        <v>2072400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942</v>
      </c>
      <c r="P42" s="33">
        <f t="shared" si="5"/>
        <v>2072400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f>'2019 год сад'!G43+'2019 год ясли'!G43</f>
        <v>39.58</v>
      </c>
      <c r="H43" s="33">
        <f>'2019 год сад'!H43+'2019 год ясли'!H43</f>
        <v>118.75</v>
      </c>
      <c r="I43" s="33">
        <f>'2019 год сад'!I43+'2019 год ясли'!I43</f>
        <v>475</v>
      </c>
      <c r="J43" s="33">
        <v>390</v>
      </c>
      <c r="K43" s="33">
        <f t="shared" si="1"/>
        <v>185250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498</v>
      </c>
      <c r="P43" s="33">
        <f t="shared" si="5"/>
        <v>194220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f>'2019 год сад'!G44+'2019 год ясли'!G44</f>
        <v>2640</v>
      </c>
      <c r="H44" s="33">
        <f>'2019 год сад'!H44+'2019 год ясли'!H44</f>
        <v>7920</v>
      </c>
      <c r="I44" s="33">
        <f>'2019 год сад'!I44+'2019 год ясли'!I44</f>
        <v>31680</v>
      </c>
      <c r="J44" s="33">
        <v>30</v>
      </c>
      <c r="K44" s="33">
        <f t="shared" si="1"/>
        <v>950400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31824</v>
      </c>
      <c r="P44" s="33">
        <f t="shared" si="5"/>
        <v>954720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f>'2019 год сад'!G45+'2019 год ясли'!G45</f>
        <v>1346</v>
      </c>
      <c r="H45" s="33">
        <f>'2019 год сад'!H45+'2019 год ясли'!H45</f>
        <v>4038</v>
      </c>
      <c r="I45" s="33">
        <f>'2019 год сад'!I45+'2019 год ясли'!I45</f>
        <v>16152</v>
      </c>
      <c r="J45" s="33">
        <v>200</v>
      </c>
      <c r="K45" s="33">
        <f t="shared" si="1"/>
        <v>3230400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16152</v>
      </c>
      <c r="P45" s="33">
        <f t="shared" si="5"/>
        <v>3230400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f>'2019 год сад'!G46+'2019 год ясли'!G46</f>
        <v>54.42</v>
      </c>
      <c r="H46" s="33">
        <f>'2019 год сад'!H46+'2019 год ясли'!H46</f>
        <v>163.25</v>
      </c>
      <c r="I46" s="33">
        <f>'2019 год сад'!I46+'2019 год ясли'!I46</f>
        <v>653</v>
      </c>
      <c r="J46" s="33">
        <v>400</v>
      </c>
      <c r="K46" s="33">
        <f t="shared" si="1"/>
        <v>261200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653</v>
      </c>
      <c r="P46" s="33">
        <f t="shared" si="5"/>
        <v>261200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f>'2019 год сад'!G47+'2019 год ясли'!G47</f>
        <v>53</v>
      </c>
      <c r="H47" s="33">
        <f>'2019 год сад'!H47+'2019 год ясли'!H47</f>
        <v>159</v>
      </c>
      <c r="I47" s="33">
        <f>'2019 год сад'!I47+'2019 год ясли'!I47</f>
        <v>636</v>
      </c>
      <c r="J47" s="33">
        <v>360</v>
      </c>
      <c r="K47" s="33">
        <f>J47*I47</f>
        <v>228960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636</v>
      </c>
      <c r="P47" s="33">
        <f t="shared" si="5"/>
        <v>228960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f>'2019 год сад'!G48+'2019 год ясли'!G48</f>
        <v>198</v>
      </c>
      <c r="H48" s="33">
        <f>'2019 год сад'!H48+'2019 год ясли'!H48</f>
        <v>594</v>
      </c>
      <c r="I48" s="33">
        <f>'2019 год сад'!I48+'2019 год ясли'!I48</f>
        <v>2376</v>
      </c>
      <c r="J48" s="33">
        <v>200</v>
      </c>
      <c r="K48" s="33">
        <f t="shared" si="1"/>
        <v>475200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2376</v>
      </c>
      <c r="P48" s="33">
        <f t="shared" si="5"/>
        <v>475200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f>'2019 год сад'!G49+'2019 год ясли'!G49</f>
        <v>107.17</v>
      </c>
      <c r="H49" s="33">
        <f>'2019 год сад'!H49+'2019 год ясли'!H49</f>
        <v>321.5</v>
      </c>
      <c r="I49" s="33">
        <f>'2019 год сад'!I49+'2019 год ясли'!I49</f>
        <v>1286</v>
      </c>
      <c r="J49" s="33">
        <v>990</v>
      </c>
      <c r="K49" s="33">
        <f t="shared" si="1"/>
        <v>1273140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1286</v>
      </c>
      <c r="P49" s="33">
        <f t="shared" si="5"/>
        <v>1273140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f>'2019 год сад'!G50+'2019 год ясли'!G50</f>
        <v>680</v>
      </c>
      <c r="H50" s="33">
        <f>'2019 год сад'!H50+'2019 год ясли'!H50</f>
        <v>2040</v>
      </c>
      <c r="I50" s="33">
        <f>'2019 год сад'!I50+'2019 год ясли'!I50</f>
        <v>8160</v>
      </c>
      <c r="J50" s="33">
        <v>120</v>
      </c>
      <c r="K50" s="33">
        <f>J50*I50</f>
        <v>979200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8160</v>
      </c>
      <c r="P50" s="33">
        <f t="shared" si="5"/>
        <v>979200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f>'2019 год сад'!G51+'2019 год ясли'!G51</f>
        <v>204</v>
      </c>
      <c r="H51" s="33">
        <f>'2019 год сад'!H51+'2019 год ясли'!H51</f>
        <v>612</v>
      </c>
      <c r="I51" s="33">
        <f>'2019 год сад'!I51+'2019 год ясли'!I51</f>
        <v>2448</v>
      </c>
      <c r="J51" s="33">
        <v>940</v>
      </c>
      <c r="K51" s="33">
        <f>J51*I51</f>
        <v>2301120</v>
      </c>
      <c r="L51" s="33">
        <v>342</v>
      </c>
      <c r="M51" s="33">
        <v>28.5</v>
      </c>
      <c r="N51" s="33">
        <f>J51*L51</f>
        <v>321480</v>
      </c>
      <c r="O51" s="33">
        <f>I51+L51</f>
        <v>2790</v>
      </c>
      <c r="P51" s="33">
        <f t="shared" si="5"/>
        <v>2622600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f>'2019 год сад'!G52+'2019 год ясли'!G52</f>
        <v>199.17000000000002</v>
      </c>
      <c r="H52" s="33">
        <f>'2019 год сад'!H52+'2019 год ясли'!H52</f>
        <v>597.5</v>
      </c>
      <c r="I52" s="33">
        <f>'2019 год сад'!I52+'2019 год ясли'!I52</f>
        <v>2390</v>
      </c>
      <c r="J52" s="33">
        <v>1750</v>
      </c>
      <c r="K52" s="33">
        <f t="shared" si="1"/>
        <v>4182500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2390</v>
      </c>
      <c r="P52" s="33">
        <f t="shared" si="5"/>
        <v>4182500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f>'2019 год сад'!G53+'2019 год ясли'!G53</f>
        <v>32</v>
      </c>
      <c r="H53" s="33">
        <f>'2019 год сад'!H53+'2019 год ясли'!H53</f>
        <v>96</v>
      </c>
      <c r="I53" s="33">
        <f>'2019 год сад'!I53+'2019 год ясли'!I53</f>
        <v>384</v>
      </c>
      <c r="J53" s="33">
        <v>570</v>
      </c>
      <c r="K53" s="33">
        <f t="shared" si="1"/>
        <v>218880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384</v>
      </c>
      <c r="P53" s="33">
        <f t="shared" si="5"/>
        <v>218880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f>'2019 год сад'!G54+'2019 год ясли'!G54</f>
        <v>36</v>
      </c>
      <c r="H54" s="33">
        <f>'2019 год сад'!H54+'2019 год ясли'!H54</f>
        <v>108</v>
      </c>
      <c r="I54" s="33">
        <f>'2019 год сад'!I54+'2019 год ясли'!I54</f>
        <v>432</v>
      </c>
      <c r="J54" s="33">
        <v>920</v>
      </c>
      <c r="K54" s="33">
        <f t="shared" si="1"/>
        <v>397440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432</v>
      </c>
      <c r="P54" s="33">
        <f t="shared" si="5"/>
        <v>397440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f>'2019 год сад'!G55+'2019 год ясли'!G55</f>
        <v>20.42</v>
      </c>
      <c r="H55" s="33">
        <f>'2019 год сад'!H55+'2019 год ясли'!H55</f>
        <v>61.25</v>
      </c>
      <c r="I55" s="33">
        <f>'2019 год сад'!I55+'2019 год ясли'!I55</f>
        <v>245</v>
      </c>
      <c r="J55" s="33">
        <v>1310</v>
      </c>
      <c r="K55" s="33">
        <f t="shared" si="1"/>
        <v>320950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245</v>
      </c>
      <c r="P55" s="33">
        <f t="shared" si="5"/>
        <v>320950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f>'2019 год сад'!G56+'2019 год ясли'!G56</f>
        <v>22.42</v>
      </c>
      <c r="H56" s="33">
        <f>'2019 год сад'!H56+'2019 год ясли'!H56</f>
        <v>67.25</v>
      </c>
      <c r="I56" s="33">
        <f>'2019 год сад'!I56+'2019 год ясли'!I56</f>
        <v>269</v>
      </c>
      <c r="J56" s="33">
        <v>1620</v>
      </c>
      <c r="K56" s="33">
        <f t="shared" si="1"/>
        <v>435780</v>
      </c>
      <c r="L56" s="33">
        <v>0</v>
      </c>
      <c r="M56" s="33">
        <v>0</v>
      </c>
      <c r="N56" s="33">
        <f t="shared" si="2"/>
        <v>0</v>
      </c>
      <c r="O56" s="33">
        <f t="shared" si="3"/>
        <v>269</v>
      </c>
      <c r="P56" s="33">
        <f t="shared" si="5"/>
        <v>435780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f>'2019 год сад'!G57+'2019 год ясли'!G57</f>
        <v>102</v>
      </c>
      <c r="H57" s="33">
        <f>'2019 год сад'!H57+'2019 год ясли'!H57</f>
        <v>306</v>
      </c>
      <c r="I57" s="33">
        <f>'2019 год сад'!I57+'2019 год ясли'!I57</f>
        <v>1224</v>
      </c>
      <c r="J57" s="33">
        <v>1550</v>
      </c>
      <c r="K57" s="33">
        <f t="shared" si="1"/>
        <v>1897200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1224</v>
      </c>
      <c r="P57" s="33">
        <f t="shared" si="5"/>
        <v>1897200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f>'2019 год сад'!G58+'2019 год ясли'!G58</f>
        <v>34</v>
      </c>
      <c r="H58" s="33">
        <f>'2019 год сад'!H58+'2019 год ясли'!H58</f>
        <v>102</v>
      </c>
      <c r="I58" s="33">
        <f>'2019 год сад'!I58+'2019 год ясли'!I58</f>
        <v>408</v>
      </c>
      <c r="J58" s="33">
        <v>620</v>
      </c>
      <c r="K58" s="33">
        <f t="shared" si="1"/>
        <v>252960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408</v>
      </c>
      <c r="P58" s="33">
        <f t="shared" si="5"/>
        <v>252960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f>'2019 год сад'!G59+'2019 год ясли'!G59</f>
        <v>27.3</v>
      </c>
      <c r="H59" s="33">
        <f>'2019 год сад'!H59+'2019 год ясли'!H59</f>
        <v>81.9</v>
      </c>
      <c r="I59" s="33">
        <f>'2019 год сад'!I59+'2019 год ясли'!I59</f>
        <v>328</v>
      </c>
      <c r="J59" s="33">
        <v>650</v>
      </c>
      <c r="K59" s="33">
        <f t="shared" si="1"/>
        <v>213200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362</v>
      </c>
      <c r="P59" s="33">
        <f t="shared" si="5"/>
        <v>235300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f>'2019 год сад'!G60+'2019 год ясли'!G60</f>
        <v>2.83</v>
      </c>
      <c r="H60" s="33">
        <f>'2019 год сад'!H60+'2019 год ясли'!H60</f>
        <v>8.5</v>
      </c>
      <c r="I60" s="33">
        <f>'2019 год сад'!I60+'2019 год ясли'!I60</f>
        <v>34</v>
      </c>
      <c r="J60" s="33">
        <v>2650</v>
      </c>
      <c r="K60" s="33">
        <f t="shared" si="1"/>
        <v>90100</v>
      </c>
      <c r="L60" s="33">
        <v>0</v>
      </c>
      <c r="M60" s="33">
        <v>0</v>
      </c>
      <c r="N60" s="33">
        <f>J60*L60</f>
        <v>0</v>
      </c>
      <c r="O60" s="33">
        <f t="shared" si="3"/>
        <v>34</v>
      </c>
      <c r="P60" s="33">
        <f t="shared" si="5"/>
        <v>90100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f>'2019 год сад'!G61+'2019 год ясли'!G61</f>
        <v>25.33</v>
      </c>
      <c r="H61" s="33">
        <f>'2019 год сад'!H61+'2019 год ясли'!H61</f>
        <v>76</v>
      </c>
      <c r="I61" s="33">
        <f>'2019 год сад'!I61+'2019 год ясли'!I61</f>
        <v>304</v>
      </c>
      <c r="J61" s="33">
        <v>45</v>
      </c>
      <c r="K61" s="33">
        <f t="shared" si="1"/>
        <v>13680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327</v>
      </c>
      <c r="P61" s="33">
        <f t="shared" si="5"/>
        <v>14715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f>'2019 год сад'!G62+'2019 год ясли'!G62</f>
        <v>1.9100000000000001</v>
      </c>
      <c r="H62" s="33">
        <f>'2019 год сад'!H62+'2019 год ясли'!H62</f>
        <v>5.75</v>
      </c>
      <c r="I62" s="33">
        <f>'2019 год сад'!I62+'2019 год ясли'!I62</f>
        <v>23</v>
      </c>
      <c r="J62" s="33">
        <v>330</v>
      </c>
      <c r="K62" s="33">
        <f t="shared" si="1"/>
        <v>7590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23</v>
      </c>
      <c r="P62" s="33">
        <f t="shared" si="5"/>
        <v>7590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f>'2019 год сад'!G63+'2019 год ясли'!G63</f>
        <v>20.42</v>
      </c>
      <c r="H63" s="33">
        <f>'2019 год сад'!H63+'2019 год ясли'!H63</f>
        <v>61.25</v>
      </c>
      <c r="I63" s="33">
        <f>'2019 год сад'!I63+'2019 год ясли'!I63</f>
        <v>245</v>
      </c>
      <c r="J63" s="33">
        <v>340</v>
      </c>
      <c r="K63" s="33">
        <f t="shared" si="1"/>
        <v>83300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245</v>
      </c>
      <c r="P63" s="33">
        <f t="shared" si="5"/>
        <v>83300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f>'2019 год сад'!G64+'2019 год ясли'!G64</f>
        <v>36</v>
      </c>
      <c r="H64" s="33">
        <f>'2019 год сад'!H64+'2019 год ясли'!H64</f>
        <v>108</v>
      </c>
      <c r="I64" s="33">
        <f>'2019 год сад'!I64+'2019 год ясли'!I64</f>
        <v>432</v>
      </c>
      <c r="J64" s="33">
        <v>580</v>
      </c>
      <c r="K64" s="33">
        <f t="shared" si="1"/>
        <v>250560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432</v>
      </c>
      <c r="P64" s="33">
        <f t="shared" si="5"/>
        <v>250560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f>'2019 год сад'!G65+'2019 год ясли'!G65</f>
        <v>5.59</v>
      </c>
      <c r="H65" s="33">
        <f>'2019 год сад'!H65+'2019 год ясли'!H65</f>
        <v>16.75</v>
      </c>
      <c r="I65" s="33">
        <f>'2019 год сад'!I65+'2019 год ясли'!I65</f>
        <v>67</v>
      </c>
      <c r="J65" s="33">
        <v>495</v>
      </c>
      <c r="K65" s="33">
        <f t="shared" si="1"/>
        <v>33165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78</v>
      </c>
      <c r="P65" s="33">
        <f t="shared" si="5"/>
        <v>38610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f>'2019 год сад'!G66+'2019 год ясли'!G66</f>
        <v>1</v>
      </c>
      <c r="H66" s="33">
        <f>'2019 год сад'!H66+'2019 год ясли'!H66</f>
        <v>3</v>
      </c>
      <c r="I66" s="33">
        <f>'2019 год сад'!I66+'2019 год ясли'!I66</f>
        <v>12</v>
      </c>
      <c r="J66" s="33">
        <v>7000</v>
      </c>
      <c r="K66" s="33">
        <f t="shared" si="1"/>
        <v>84000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12</v>
      </c>
      <c r="P66" s="33">
        <f t="shared" si="5"/>
        <v>84000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f>'2019 год сад'!G67+'2019 год ясли'!G67</f>
        <v>66</v>
      </c>
      <c r="H67" s="33">
        <f>'2019 год сад'!H67+'2019 год ясли'!H67</f>
        <v>198</v>
      </c>
      <c r="I67" s="33">
        <f>'2019 год сад'!I67+'2019 год ясли'!I67</f>
        <v>792</v>
      </c>
      <c r="J67" s="33">
        <v>180</v>
      </c>
      <c r="K67" s="33">
        <f t="shared" si="1"/>
        <v>142560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792</v>
      </c>
      <c r="P67" s="33">
        <f t="shared" si="5"/>
        <v>142560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f>'2019 год сад'!G68+'2019 год ясли'!G68</f>
        <v>51</v>
      </c>
      <c r="H68" s="33">
        <f>'2019 год сад'!H68+'2019 год ясли'!H68</f>
        <v>153</v>
      </c>
      <c r="I68" s="33">
        <f>'2019 год сад'!I68+'2019 год ясли'!I68</f>
        <v>612</v>
      </c>
      <c r="J68" s="33">
        <v>195</v>
      </c>
      <c r="K68" s="33">
        <f t="shared" si="1"/>
        <v>119340</v>
      </c>
      <c r="L68" s="33">
        <v>0</v>
      </c>
      <c r="M68" s="33">
        <v>0</v>
      </c>
      <c r="N68" s="33">
        <v>0</v>
      </c>
      <c r="O68" s="33">
        <f t="shared" si="3"/>
        <v>612</v>
      </c>
      <c r="P68" s="33">
        <f t="shared" si="5"/>
        <v>119340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f>'2019 год сад'!G69+'2019 год ясли'!G69</f>
        <v>51</v>
      </c>
      <c r="H69" s="33">
        <f>'2019 год сад'!H69+'2019 год ясли'!H69</f>
        <v>153</v>
      </c>
      <c r="I69" s="33">
        <f>'2019 год сад'!I69+'2019 год ясли'!I69</f>
        <v>612</v>
      </c>
      <c r="J69" s="33">
        <v>165</v>
      </c>
      <c r="K69" s="33">
        <f t="shared" si="1"/>
        <v>100980</v>
      </c>
      <c r="L69" s="33">
        <v>0</v>
      </c>
      <c r="M69" s="33">
        <v>0</v>
      </c>
      <c r="N69" s="33">
        <v>0</v>
      </c>
      <c r="O69" s="33">
        <f t="shared" si="3"/>
        <v>612</v>
      </c>
      <c r="P69" s="33">
        <f t="shared" si="5"/>
        <v>100980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f>'2019 год сад'!G70+'2019 год ясли'!G70</f>
        <v>34</v>
      </c>
      <c r="H70" s="33">
        <f>'2019 год сад'!H70+'2019 год ясли'!H70</f>
        <v>102</v>
      </c>
      <c r="I70" s="33">
        <f>'2019 год сад'!I70+'2019 год ясли'!I70</f>
        <v>408</v>
      </c>
      <c r="J70" s="33">
        <v>500</v>
      </c>
      <c r="K70" s="33">
        <f t="shared" si="1"/>
        <v>204000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408</v>
      </c>
      <c r="P70" s="33">
        <f t="shared" si="5"/>
        <v>204000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f>'2019 год сад'!G71+'2019 год ясли'!G71</f>
        <v>19.42</v>
      </c>
      <c r="H71" s="33">
        <f>'2019 год сад'!H71+'2019 год ясли'!H71</f>
        <v>58.25</v>
      </c>
      <c r="I71" s="33">
        <f>'2019 год сад'!I71+'2019 год ясли'!I71</f>
        <v>233</v>
      </c>
      <c r="J71" s="33">
        <v>1600</v>
      </c>
      <c r="K71" s="33">
        <f t="shared" si="1"/>
        <v>372800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233</v>
      </c>
      <c r="P71" s="33">
        <f t="shared" si="5"/>
        <v>372800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f>'2019 год сад'!G72+'2019 год ясли'!G72</f>
        <v>1.3399999999999999</v>
      </c>
      <c r="H72" s="33">
        <f>'2019 год сад'!H72+'2019 год ясли'!H72</f>
        <v>4</v>
      </c>
      <c r="I72" s="33">
        <f>'2019 год сад'!I72+'2019 год ясли'!I72</f>
        <v>16</v>
      </c>
      <c r="J72" s="33">
        <v>900</v>
      </c>
      <c r="K72" s="33">
        <f t="shared" si="1"/>
        <v>14400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16</v>
      </c>
      <c r="P72" s="33">
        <f t="shared" si="5"/>
        <v>14400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f>'2019 год сад'!G73+'2019 год ясли'!G73</f>
        <v>8</v>
      </c>
      <c r="H73" s="33">
        <f>'2019 год сад'!H73+'2019 год ясли'!H73</f>
        <v>24</v>
      </c>
      <c r="I73" s="33">
        <f>'2019 год сад'!I73+'2019 год ясли'!I73</f>
        <v>96</v>
      </c>
      <c r="J73" s="33">
        <v>430</v>
      </c>
      <c r="K73" s="33">
        <f t="shared" si="1"/>
        <v>41280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96</v>
      </c>
      <c r="P73" s="33">
        <f t="shared" si="5"/>
        <v>41280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f>'2019 год сад'!G74+'2019 год ясли'!G74</f>
        <v>5</v>
      </c>
      <c r="H74" s="33">
        <f>'2019 год сад'!H74+'2019 год ясли'!H74</f>
        <v>15</v>
      </c>
      <c r="I74" s="33">
        <f>'2019 год сад'!I74+'2019 год ясли'!I74</f>
        <v>60</v>
      </c>
      <c r="J74" s="33">
        <v>40</v>
      </c>
      <c r="K74" s="33">
        <f t="shared" si="1"/>
        <v>2400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60</v>
      </c>
      <c r="P74" s="33">
        <f t="shared" si="5"/>
        <v>2400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f>'2019 год сад'!G75+'2019 год ясли'!G75</f>
        <v>27</v>
      </c>
      <c r="H75" s="33">
        <f>'2019 год сад'!H75+'2019 год ясли'!H75</f>
        <v>81</v>
      </c>
      <c r="I75" s="33">
        <f>'2019 год сад'!I75+'2019 год ясли'!I75</f>
        <v>324</v>
      </c>
      <c r="J75" s="33">
        <v>30</v>
      </c>
      <c r="K75" s="33">
        <f>J75*I75</f>
        <v>9720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324</v>
      </c>
      <c r="P75" s="33">
        <f t="shared" si="5"/>
        <v>9720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30793855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31461705</v>
      </c>
      <c r="Q76" s="30"/>
      <c r="R76" s="30"/>
    </row>
    <row r="77" spans="1:18" ht="12.75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3">
        <f>R87-K76</f>
        <v>268385</v>
      </c>
      <c r="L77" s="52"/>
      <c r="M77" s="52"/>
      <c r="N77" s="54">
        <f>684000-N76</f>
        <v>16150</v>
      </c>
      <c r="O77" s="30"/>
      <c r="P77" s="55"/>
      <c r="Q77" s="30"/>
      <c r="R77" s="5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7.75" customHeight="1">
      <c r="B81" s="86" t="s">
        <v>137</v>
      </c>
      <c r="C81" s="86"/>
      <c r="D81" s="86"/>
      <c r="E81" s="39"/>
      <c r="F81" s="39"/>
      <c r="G81" s="39"/>
      <c r="I81" s="2"/>
      <c r="J81" s="2"/>
      <c r="K81" s="2"/>
    </row>
    <row r="82" spans="2:15" ht="18.75" customHeight="1">
      <c r="B82" s="39"/>
      <c r="C82" s="39"/>
      <c r="D82" s="39"/>
      <c r="E82" s="3" t="s">
        <v>128</v>
      </c>
      <c r="I82" s="3"/>
      <c r="J82" s="3"/>
      <c r="K82" s="3"/>
      <c r="L82" s="3"/>
      <c r="M82" s="3"/>
      <c r="N82" s="3"/>
      <c r="O82" s="3"/>
    </row>
    <row r="83" spans="2:15" ht="18.75" customHeight="1">
      <c r="B83" s="39"/>
      <c r="C83" s="39"/>
      <c r="D83" s="39"/>
      <c r="E83" s="3" t="s">
        <v>104</v>
      </c>
      <c r="I83" s="3"/>
      <c r="J83" s="3"/>
      <c r="K83" s="3"/>
      <c r="L83" s="3"/>
      <c r="M83" s="3"/>
      <c r="N83" s="3"/>
      <c r="O83" s="3"/>
    </row>
    <row r="84" spans="2:15" ht="18.75" customHeight="1">
      <c r="B84" s="39"/>
      <c r="C84" s="39"/>
      <c r="D84" s="39"/>
      <c r="E84" s="3" t="s">
        <v>156</v>
      </c>
      <c r="I84" s="3"/>
      <c r="J84" s="3"/>
      <c r="K84" s="3"/>
      <c r="L84" s="3"/>
      <c r="M84" s="3"/>
      <c r="N84" s="3"/>
      <c r="O84" s="3"/>
    </row>
    <row r="85" spans="2:15" ht="18.75" customHeight="1">
      <c r="B85" s="39"/>
      <c r="C85" s="39"/>
      <c r="D85" s="39"/>
      <c r="E85" s="3" t="s">
        <v>94</v>
      </c>
      <c r="I85" s="3"/>
      <c r="J85" s="3"/>
      <c r="K85" s="3"/>
      <c r="L85" s="3"/>
      <c r="M85" s="3"/>
      <c r="N85" s="3"/>
      <c r="O85" s="3"/>
    </row>
    <row r="86" spans="2:15" ht="18.75" customHeight="1">
      <c r="B86" s="39"/>
      <c r="C86" s="39"/>
      <c r="D86" s="39"/>
      <c r="E86" s="3" t="s">
        <v>157</v>
      </c>
      <c r="I86" s="3"/>
      <c r="J86" s="3"/>
      <c r="K86" s="3"/>
      <c r="L86" s="3"/>
      <c r="M86" s="3"/>
      <c r="N86" s="3"/>
      <c r="O86" s="3"/>
    </row>
    <row r="87" spans="2:18" ht="26.25" customHeight="1">
      <c r="B87" s="86"/>
      <c r="C87" s="86"/>
      <c r="D87" s="86"/>
      <c r="E87" s="2"/>
      <c r="H87" s="3"/>
      <c r="I87" s="2"/>
      <c r="J87" s="2"/>
      <c r="K87" s="2"/>
      <c r="R87" s="1">
        <v>31062240</v>
      </c>
    </row>
    <row r="88" spans="4:15" ht="12.75">
      <c r="D88" s="2"/>
      <c r="E88" s="3"/>
      <c r="I88" s="3"/>
      <c r="J88" s="3"/>
      <c r="K88" s="3"/>
      <c r="L88" s="3"/>
      <c r="M88" s="3"/>
      <c r="N88" s="3"/>
      <c r="O88" s="3"/>
    </row>
    <row r="89" spans="4:15" ht="12.75">
      <c r="D89" s="2"/>
      <c r="E89" s="3"/>
      <c r="I89" s="3"/>
      <c r="J89" s="3"/>
      <c r="K89" s="3"/>
      <c r="L89" s="3"/>
      <c r="M89" s="3"/>
      <c r="N89" s="3"/>
      <c r="O89" s="3"/>
    </row>
    <row r="90" spans="4:15" ht="12.75">
      <c r="D90" s="2"/>
      <c r="E90" s="3"/>
      <c r="I90" s="3"/>
      <c r="J90" s="3"/>
      <c r="K90" s="3"/>
      <c r="L90" s="3"/>
      <c r="M90" s="3"/>
      <c r="N90" s="3"/>
      <c r="O90" s="3"/>
    </row>
    <row r="91" spans="5:15" ht="12.75">
      <c r="E91" s="3"/>
      <c r="I91" s="3"/>
      <c r="J91" s="3"/>
      <c r="K91" s="3"/>
      <c r="L91" s="3"/>
      <c r="M91" s="3"/>
      <c r="N91" s="3"/>
      <c r="O91" s="3"/>
    </row>
    <row r="92" spans="8:15" ht="12.75">
      <c r="H92" s="3"/>
      <c r="I92" s="3"/>
      <c r="J92" s="3"/>
      <c r="K92" s="3"/>
      <c r="L92" s="3"/>
      <c r="M92" s="3"/>
      <c r="N92" s="3"/>
      <c r="O92" s="3"/>
    </row>
  </sheetData>
  <sheetProtection/>
  <mergeCells count="20">
    <mergeCell ref="L6:L7"/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B78:C78"/>
    <mergeCell ref="B80:G80"/>
    <mergeCell ref="B81:D81"/>
    <mergeCell ref="B87:D87"/>
    <mergeCell ref="J6:J7"/>
    <mergeCell ref="K6:K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U87"/>
  <sheetViews>
    <sheetView view="pageBreakPreview" zoomScale="90" zoomScaleSheetLayoutView="90" zoomScalePageLayoutView="0" workbookViewId="0" topLeftCell="A1">
      <selection activeCell="M33" sqref="M33"/>
    </sheetView>
  </sheetViews>
  <sheetFormatPr defaultColWidth="8.875" defaultRowHeight="12.75"/>
  <cols>
    <col min="1" max="1" width="6.37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5.37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2.25390625" style="1" customWidth="1"/>
    <col min="17" max="17" width="11.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105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125</v>
      </c>
      <c r="M6" s="80" t="s">
        <v>39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21" s="22" customFormat="1" ht="12.75">
      <c r="A9" s="31">
        <v>1</v>
      </c>
      <c r="B9" s="32" t="s">
        <v>1</v>
      </c>
      <c r="C9" s="31">
        <v>55</v>
      </c>
      <c r="D9" s="31"/>
      <c r="E9" s="31">
        <v>198</v>
      </c>
      <c r="F9" s="31" t="s">
        <v>2</v>
      </c>
      <c r="G9" s="33">
        <v>36.333</v>
      </c>
      <c r="H9" s="33">
        <v>109</v>
      </c>
      <c r="I9" s="33">
        <v>436</v>
      </c>
      <c r="J9" s="33">
        <v>120</v>
      </c>
      <c r="K9" s="33">
        <f>J9*I9</f>
        <v>52320</v>
      </c>
      <c r="L9" s="33">
        <v>0</v>
      </c>
      <c r="M9" s="33">
        <v>0</v>
      </c>
      <c r="N9" s="33">
        <f>J9*L9</f>
        <v>0</v>
      </c>
      <c r="O9" s="33">
        <v>0</v>
      </c>
      <c r="P9" s="33">
        <f aca="true" t="shared" si="0" ref="P9:P23">J9*O9</f>
        <v>0</v>
      </c>
      <c r="Q9" s="30"/>
      <c r="R9" s="30"/>
      <c r="S9" s="30"/>
      <c r="T9" s="30"/>
      <c r="U9" s="30"/>
    </row>
    <row r="10" spans="1:21" s="22" customFormat="1" ht="12.75">
      <c r="A10" s="31">
        <v>2</v>
      </c>
      <c r="B10" s="32" t="s">
        <v>57</v>
      </c>
      <c r="C10" s="31">
        <v>25</v>
      </c>
      <c r="D10" s="31"/>
      <c r="E10" s="31">
        <v>198</v>
      </c>
      <c r="F10" s="31" t="s">
        <v>2</v>
      </c>
      <c r="G10" s="33">
        <v>15.75</v>
      </c>
      <c r="H10" s="33">
        <v>47.25</v>
      </c>
      <c r="I10" s="33">
        <v>189</v>
      </c>
      <c r="J10" s="33">
        <v>200</v>
      </c>
      <c r="K10" s="33">
        <f>J10*I10</f>
        <v>37800</v>
      </c>
      <c r="L10" s="33">
        <v>0</v>
      </c>
      <c r="M10" s="33">
        <v>0</v>
      </c>
      <c r="N10" s="33">
        <f>J10*L10</f>
        <v>0</v>
      </c>
      <c r="O10" s="33">
        <v>0</v>
      </c>
      <c r="P10" s="33">
        <f t="shared" si="0"/>
        <v>0</v>
      </c>
      <c r="Q10" s="30"/>
      <c r="R10" s="30"/>
      <c r="S10" s="30"/>
      <c r="T10" s="30"/>
      <c r="U10" s="30"/>
    </row>
    <row r="11" spans="1:21" s="22" customFormat="1" ht="12.75">
      <c r="A11" s="31">
        <v>3</v>
      </c>
      <c r="B11" s="32" t="s">
        <v>3</v>
      </c>
      <c r="C11" s="31">
        <v>16</v>
      </c>
      <c r="D11" s="31"/>
      <c r="E11" s="31">
        <v>198</v>
      </c>
      <c r="F11" s="31" t="s">
        <v>2</v>
      </c>
      <c r="G11" s="33">
        <v>10.583</v>
      </c>
      <c r="H11" s="33">
        <v>31.75</v>
      </c>
      <c r="I11" s="33">
        <f>H11*4</f>
        <v>127</v>
      </c>
      <c r="J11" s="33">
        <v>135</v>
      </c>
      <c r="K11" s="33">
        <f aca="true" t="shared" si="1" ref="K11:K73">J11*I11</f>
        <v>17145</v>
      </c>
      <c r="L11" s="33">
        <v>0</v>
      </c>
      <c r="M11" s="33">
        <v>0</v>
      </c>
      <c r="N11" s="33">
        <f aca="true" t="shared" si="2" ref="N11:N74">J11*L11</f>
        <v>0</v>
      </c>
      <c r="O11" s="33">
        <v>0</v>
      </c>
      <c r="P11" s="33">
        <f t="shared" si="0"/>
        <v>0</v>
      </c>
      <c r="Q11" s="30"/>
      <c r="R11" s="30"/>
      <c r="S11" s="30"/>
      <c r="T11" s="30"/>
      <c r="U11" s="30"/>
    </row>
    <row r="12" spans="1:21" s="23" customFormat="1" ht="12.75">
      <c r="A12" s="31">
        <v>4</v>
      </c>
      <c r="B12" s="32" t="s">
        <v>4</v>
      </c>
      <c r="C12" s="31">
        <v>8</v>
      </c>
      <c r="D12" s="31"/>
      <c r="E12" s="31">
        <v>198</v>
      </c>
      <c r="F12" s="31" t="s">
        <v>2</v>
      </c>
      <c r="G12" s="33">
        <v>5.25</v>
      </c>
      <c r="H12" s="33">
        <v>15.75</v>
      </c>
      <c r="I12" s="33">
        <v>63</v>
      </c>
      <c r="J12" s="33">
        <v>170</v>
      </c>
      <c r="K12" s="33">
        <f t="shared" si="1"/>
        <v>10710</v>
      </c>
      <c r="L12" s="33">
        <v>0</v>
      </c>
      <c r="M12" s="33">
        <v>0</v>
      </c>
      <c r="N12" s="33">
        <f t="shared" si="2"/>
        <v>0</v>
      </c>
      <c r="O12" s="33">
        <v>0</v>
      </c>
      <c r="P12" s="33">
        <f t="shared" si="0"/>
        <v>0</v>
      </c>
      <c r="Q12" s="44"/>
      <c r="R12" s="44"/>
      <c r="S12" s="44"/>
      <c r="T12" s="44"/>
      <c r="U12" s="44"/>
    </row>
    <row r="13" spans="1:21" s="22" customFormat="1" ht="12.75">
      <c r="A13" s="31">
        <v>5</v>
      </c>
      <c r="B13" s="32" t="s">
        <v>5</v>
      </c>
      <c r="C13" s="31">
        <v>10</v>
      </c>
      <c r="D13" s="31"/>
      <c r="E13" s="31">
        <v>198</v>
      </c>
      <c r="F13" s="31" t="s">
        <v>2</v>
      </c>
      <c r="G13" s="33">
        <v>6.42</v>
      </c>
      <c r="H13" s="33">
        <v>19.25</v>
      </c>
      <c r="I13" s="33">
        <v>77</v>
      </c>
      <c r="J13" s="33">
        <v>230</v>
      </c>
      <c r="K13" s="33">
        <f>J13*I13</f>
        <v>17710</v>
      </c>
      <c r="L13" s="33">
        <v>0</v>
      </c>
      <c r="M13" s="33">
        <v>0</v>
      </c>
      <c r="N13" s="33">
        <f t="shared" si="2"/>
        <v>0</v>
      </c>
      <c r="O13" s="33">
        <v>0</v>
      </c>
      <c r="P13" s="33">
        <f t="shared" si="0"/>
        <v>0</v>
      </c>
      <c r="Q13" s="30"/>
      <c r="R13" s="30"/>
      <c r="S13" s="30"/>
      <c r="T13" s="30"/>
      <c r="U13" s="30"/>
    </row>
    <row r="14" spans="1:21" s="23" customFormat="1" ht="12.75">
      <c r="A14" s="31">
        <v>6</v>
      </c>
      <c r="B14" s="32" t="s">
        <v>6</v>
      </c>
      <c r="C14" s="31">
        <v>3</v>
      </c>
      <c r="D14" s="31"/>
      <c r="E14" s="31">
        <v>198</v>
      </c>
      <c r="F14" s="31" t="s">
        <v>2</v>
      </c>
      <c r="G14" s="33">
        <v>2</v>
      </c>
      <c r="H14" s="33">
        <f>G14*3</f>
        <v>6</v>
      </c>
      <c r="I14" s="33">
        <f aca="true" t="shared" si="3" ref="I14:I23">H14*4</f>
        <v>24</v>
      </c>
      <c r="J14" s="33">
        <v>290</v>
      </c>
      <c r="K14" s="33">
        <f t="shared" si="1"/>
        <v>6960</v>
      </c>
      <c r="L14" s="33">
        <v>0</v>
      </c>
      <c r="M14" s="33">
        <v>0</v>
      </c>
      <c r="N14" s="33">
        <f t="shared" si="2"/>
        <v>0</v>
      </c>
      <c r="O14" s="33">
        <v>0</v>
      </c>
      <c r="P14" s="33">
        <f t="shared" si="0"/>
        <v>0</v>
      </c>
      <c r="Q14" s="44"/>
      <c r="R14" s="44"/>
      <c r="S14" s="44"/>
      <c r="T14" s="44"/>
      <c r="U14" s="44"/>
    </row>
    <row r="15" spans="1:21" s="23" customFormat="1" ht="12.75">
      <c r="A15" s="35">
        <v>7</v>
      </c>
      <c r="B15" s="45" t="s">
        <v>7</v>
      </c>
      <c r="C15" s="35">
        <v>2</v>
      </c>
      <c r="D15" s="34"/>
      <c r="E15" s="35">
        <v>198</v>
      </c>
      <c r="F15" s="34" t="s">
        <v>2</v>
      </c>
      <c r="G15" s="33">
        <v>1.333</v>
      </c>
      <c r="H15" s="33">
        <v>4</v>
      </c>
      <c r="I15" s="33">
        <f>H15*4</f>
        <v>16</v>
      </c>
      <c r="J15" s="33">
        <v>150</v>
      </c>
      <c r="K15" s="33">
        <f t="shared" si="1"/>
        <v>2400</v>
      </c>
      <c r="L15" s="33">
        <v>0</v>
      </c>
      <c r="M15" s="33">
        <v>0</v>
      </c>
      <c r="N15" s="33">
        <f t="shared" si="2"/>
        <v>0</v>
      </c>
      <c r="O15" s="33">
        <v>0</v>
      </c>
      <c r="P15" s="33">
        <f t="shared" si="0"/>
        <v>0</v>
      </c>
      <c r="Q15" s="44"/>
      <c r="R15" s="44"/>
      <c r="S15" s="44"/>
      <c r="T15" s="44"/>
      <c r="U15" s="44"/>
    </row>
    <row r="16" spans="1:21" s="23" customFormat="1" ht="12.75">
      <c r="A16" s="31">
        <v>8</v>
      </c>
      <c r="B16" s="32" t="s">
        <v>8</v>
      </c>
      <c r="C16" s="31">
        <v>1.5</v>
      </c>
      <c r="D16" s="31"/>
      <c r="E16" s="31">
        <v>198</v>
      </c>
      <c r="F16" s="31" t="s">
        <v>2</v>
      </c>
      <c r="G16" s="33">
        <v>1</v>
      </c>
      <c r="H16" s="33">
        <f>G16*3</f>
        <v>3</v>
      </c>
      <c r="I16" s="33">
        <f t="shared" si="3"/>
        <v>12</v>
      </c>
      <c r="J16" s="33">
        <v>95</v>
      </c>
      <c r="K16" s="33">
        <f t="shared" si="1"/>
        <v>1140</v>
      </c>
      <c r="L16" s="33">
        <v>0</v>
      </c>
      <c r="M16" s="33">
        <v>0</v>
      </c>
      <c r="N16" s="33">
        <f t="shared" si="2"/>
        <v>0</v>
      </c>
      <c r="O16" s="33">
        <v>0</v>
      </c>
      <c r="P16" s="33">
        <f t="shared" si="0"/>
        <v>0</v>
      </c>
      <c r="Q16" s="44"/>
      <c r="R16" s="44"/>
      <c r="S16" s="44"/>
      <c r="T16" s="44"/>
      <c r="U16" s="44"/>
    </row>
    <row r="17" spans="1:21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1</v>
      </c>
      <c r="H17" s="33">
        <f>G17*3</f>
        <v>3</v>
      </c>
      <c r="I17" s="33">
        <f t="shared" si="3"/>
        <v>12</v>
      </c>
      <c r="J17" s="33">
        <v>95</v>
      </c>
      <c r="K17" s="33">
        <f t="shared" si="1"/>
        <v>1140</v>
      </c>
      <c r="L17" s="33">
        <v>0</v>
      </c>
      <c r="M17" s="33">
        <v>0</v>
      </c>
      <c r="N17" s="33">
        <f t="shared" si="2"/>
        <v>0</v>
      </c>
      <c r="O17" s="33">
        <v>0</v>
      </c>
      <c r="P17" s="33">
        <f t="shared" si="0"/>
        <v>0</v>
      </c>
      <c r="Q17" s="44"/>
      <c r="R17" s="44"/>
      <c r="S17" s="44"/>
      <c r="T17" s="44"/>
      <c r="U17" s="44"/>
    </row>
    <row r="18" spans="1:21" s="23" customFormat="1" ht="12.75">
      <c r="A18" s="31">
        <v>10</v>
      </c>
      <c r="B18" s="32" t="s">
        <v>10</v>
      </c>
      <c r="C18" s="31">
        <v>6</v>
      </c>
      <c r="D18" s="31"/>
      <c r="E18" s="31">
        <v>198</v>
      </c>
      <c r="F18" s="31" t="s">
        <v>2</v>
      </c>
      <c r="G18" s="33">
        <v>4</v>
      </c>
      <c r="H18" s="33">
        <f>G18*3</f>
        <v>12</v>
      </c>
      <c r="I18" s="33">
        <f>H18*4</f>
        <v>48</v>
      </c>
      <c r="J18" s="33">
        <v>155</v>
      </c>
      <c r="K18" s="33">
        <f t="shared" si="1"/>
        <v>7440</v>
      </c>
      <c r="L18" s="33">
        <v>0</v>
      </c>
      <c r="M18" s="33">
        <v>0</v>
      </c>
      <c r="N18" s="33">
        <f t="shared" si="2"/>
        <v>0</v>
      </c>
      <c r="O18" s="33">
        <v>0</v>
      </c>
      <c r="P18" s="33">
        <f t="shared" si="0"/>
        <v>0</v>
      </c>
      <c r="Q18" s="44"/>
      <c r="R18" s="44"/>
      <c r="S18" s="44"/>
      <c r="T18" s="44"/>
      <c r="U18" s="44"/>
    </row>
    <row r="19" spans="1:21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1</v>
      </c>
      <c r="H19" s="33">
        <f>G19*3</f>
        <v>3</v>
      </c>
      <c r="I19" s="33">
        <f t="shared" si="3"/>
        <v>12</v>
      </c>
      <c r="J19" s="33">
        <v>130</v>
      </c>
      <c r="K19" s="33">
        <f t="shared" si="1"/>
        <v>1560</v>
      </c>
      <c r="L19" s="33">
        <v>0</v>
      </c>
      <c r="M19" s="33">
        <v>0</v>
      </c>
      <c r="N19" s="33">
        <f t="shared" si="2"/>
        <v>0</v>
      </c>
      <c r="O19" s="33">
        <v>0</v>
      </c>
      <c r="P19" s="33">
        <f t="shared" si="0"/>
        <v>0</v>
      </c>
      <c r="Q19" s="30"/>
      <c r="R19" s="30"/>
      <c r="S19" s="30"/>
      <c r="T19" s="30"/>
      <c r="U19" s="30"/>
    </row>
    <row r="20" spans="1:21" s="22" customFormat="1" ht="12.75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1</v>
      </c>
      <c r="H20" s="33">
        <v>3</v>
      </c>
      <c r="I20" s="33">
        <f t="shared" si="3"/>
        <v>12</v>
      </c>
      <c r="J20" s="33">
        <v>120</v>
      </c>
      <c r="K20" s="33">
        <f t="shared" si="1"/>
        <v>1440</v>
      </c>
      <c r="L20" s="33">
        <v>0</v>
      </c>
      <c r="M20" s="33">
        <v>0</v>
      </c>
      <c r="N20" s="33">
        <f t="shared" si="2"/>
        <v>0</v>
      </c>
      <c r="O20" s="33">
        <v>0</v>
      </c>
      <c r="P20" s="33">
        <f t="shared" si="0"/>
        <v>0</v>
      </c>
      <c r="Q20" s="30"/>
      <c r="R20" s="30"/>
      <c r="S20" s="30"/>
      <c r="T20" s="30"/>
      <c r="U20" s="30"/>
    </row>
    <row r="21" spans="1:21" s="22" customFormat="1" ht="12.75" customHeight="1">
      <c r="A21" s="35">
        <v>13</v>
      </c>
      <c r="B21" s="46" t="s">
        <v>13</v>
      </c>
      <c r="C21" s="34">
        <v>0.5</v>
      </c>
      <c r="D21" s="33"/>
      <c r="E21" s="35">
        <v>198</v>
      </c>
      <c r="F21" s="33" t="s">
        <v>2</v>
      </c>
      <c r="G21" s="33">
        <v>0.42</v>
      </c>
      <c r="H21" s="33">
        <v>1.25</v>
      </c>
      <c r="I21" s="33">
        <v>5</v>
      </c>
      <c r="J21" s="33">
        <v>410</v>
      </c>
      <c r="K21" s="33">
        <f t="shared" si="1"/>
        <v>2050</v>
      </c>
      <c r="L21" s="33">
        <v>0</v>
      </c>
      <c r="M21" s="33">
        <v>0</v>
      </c>
      <c r="N21" s="33">
        <f t="shared" si="2"/>
        <v>0</v>
      </c>
      <c r="O21" s="33">
        <v>0</v>
      </c>
      <c r="P21" s="33">
        <f t="shared" si="0"/>
        <v>0</v>
      </c>
      <c r="Q21" s="30"/>
      <c r="R21" s="30"/>
      <c r="S21" s="30"/>
      <c r="T21" s="30"/>
      <c r="U21" s="30"/>
    </row>
    <row r="22" spans="1:21" s="22" customFormat="1" ht="14.25" customHeight="1">
      <c r="A22" s="31">
        <v>14</v>
      </c>
      <c r="B22" s="32" t="s">
        <v>122</v>
      </c>
      <c r="C22" s="31">
        <v>0.5</v>
      </c>
      <c r="D22" s="31"/>
      <c r="E22" s="31">
        <v>198</v>
      </c>
      <c r="F22" s="31" t="s">
        <v>2</v>
      </c>
      <c r="G22" s="33">
        <v>0.42</v>
      </c>
      <c r="H22" s="33">
        <v>1.25</v>
      </c>
      <c r="I22" s="33">
        <v>5</v>
      </c>
      <c r="J22" s="33">
        <v>110</v>
      </c>
      <c r="K22" s="33">
        <f t="shared" si="1"/>
        <v>550</v>
      </c>
      <c r="L22" s="33">
        <v>0</v>
      </c>
      <c r="M22" s="33">
        <v>0</v>
      </c>
      <c r="N22" s="33">
        <f t="shared" si="2"/>
        <v>0</v>
      </c>
      <c r="O22" s="33">
        <v>0</v>
      </c>
      <c r="P22" s="33">
        <v>0</v>
      </c>
      <c r="Q22" s="30"/>
      <c r="R22" s="30"/>
      <c r="S22" s="30"/>
      <c r="T22" s="30"/>
      <c r="U22" s="30"/>
    </row>
    <row r="23" spans="1:21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1</v>
      </c>
      <c r="H23" s="33">
        <f>G23*3</f>
        <v>3</v>
      </c>
      <c r="I23" s="33">
        <f t="shared" si="3"/>
        <v>12</v>
      </c>
      <c r="J23" s="33">
        <v>220</v>
      </c>
      <c r="K23" s="33">
        <f t="shared" si="1"/>
        <v>2640</v>
      </c>
      <c r="L23" s="33">
        <v>0</v>
      </c>
      <c r="M23" s="33">
        <v>0</v>
      </c>
      <c r="N23" s="33">
        <f t="shared" si="2"/>
        <v>0</v>
      </c>
      <c r="O23" s="33">
        <v>0</v>
      </c>
      <c r="P23" s="33">
        <f t="shared" si="0"/>
        <v>0</v>
      </c>
      <c r="Q23" s="30"/>
      <c r="R23" s="30"/>
      <c r="S23" s="30"/>
      <c r="T23" s="30"/>
      <c r="U23" s="30"/>
    </row>
    <row r="24" spans="1:21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  <c r="S24" s="30"/>
      <c r="T24" s="30"/>
      <c r="U24" s="30"/>
    </row>
    <row r="25" spans="1:21" s="22" customFormat="1" ht="12.75">
      <c r="A25" s="31">
        <v>16</v>
      </c>
      <c r="B25" s="32" t="s">
        <v>42</v>
      </c>
      <c r="C25" s="31">
        <v>130</v>
      </c>
      <c r="D25" s="31"/>
      <c r="E25" s="31">
        <v>198</v>
      </c>
      <c r="F25" s="31" t="s">
        <v>2</v>
      </c>
      <c r="G25" s="33">
        <v>85.833</v>
      </c>
      <c r="H25" s="33">
        <v>257.5</v>
      </c>
      <c r="I25" s="33">
        <v>1030</v>
      </c>
      <c r="J25" s="33">
        <v>150</v>
      </c>
      <c r="K25" s="33">
        <f t="shared" si="1"/>
        <v>154500</v>
      </c>
      <c r="L25" s="33">
        <v>0</v>
      </c>
      <c r="M25" s="33">
        <v>0</v>
      </c>
      <c r="N25" s="33">
        <f>J25*L25</f>
        <v>0</v>
      </c>
      <c r="O25" s="33">
        <v>0</v>
      </c>
      <c r="P25" s="33">
        <f aca="true" t="shared" si="4" ref="P25:P66">J25*O25</f>
        <v>0</v>
      </c>
      <c r="Q25" s="30"/>
      <c r="R25" s="30"/>
      <c r="S25" s="30"/>
      <c r="T25" s="30"/>
      <c r="U25" s="30"/>
    </row>
    <row r="26" spans="1:21" s="22" customFormat="1" ht="12.75">
      <c r="A26" s="31">
        <v>17</v>
      </c>
      <c r="B26" s="32" t="s">
        <v>43</v>
      </c>
      <c r="C26" s="31">
        <v>40</v>
      </c>
      <c r="D26" s="31"/>
      <c r="E26" s="31">
        <v>198</v>
      </c>
      <c r="F26" s="31" t="s">
        <v>2</v>
      </c>
      <c r="G26" s="33">
        <v>26.42</v>
      </c>
      <c r="H26" s="33">
        <v>79.25</v>
      </c>
      <c r="I26" s="33">
        <v>317</v>
      </c>
      <c r="J26" s="33">
        <v>120</v>
      </c>
      <c r="K26" s="33">
        <f t="shared" si="1"/>
        <v>38040</v>
      </c>
      <c r="L26" s="33">
        <v>0</v>
      </c>
      <c r="M26" s="33">
        <v>0</v>
      </c>
      <c r="N26" s="33">
        <f t="shared" si="2"/>
        <v>0</v>
      </c>
      <c r="O26" s="33">
        <v>0</v>
      </c>
      <c r="P26" s="33">
        <f t="shared" si="4"/>
        <v>0</v>
      </c>
      <c r="Q26" s="30"/>
      <c r="R26" s="30"/>
      <c r="S26" s="30"/>
      <c r="T26" s="30"/>
      <c r="U26" s="30"/>
    </row>
    <row r="27" spans="1:21" s="22" customFormat="1" ht="12.75">
      <c r="A27" s="31">
        <v>18</v>
      </c>
      <c r="B27" s="32" t="s">
        <v>44</v>
      </c>
      <c r="C27" s="31">
        <v>38</v>
      </c>
      <c r="D27" s="31"/>
      <c r="E27" s="31">
        <v>198</v>
      </c>
      <c r="F27" s="31" t="s">
        <v>2</v>
      </c>
      <c r="G27" s="33">
        <v>25</v>
      </c>
      <c r="H27" s="33">
        <f>G27*3</f>
        <v>75</v>
      </c>
      <c r="I27" s="33">
        <f>H27*4</f>
        <v>300</v>
      </c>
      <c r="J27" s="33">
        <v>130</v>
      </c>
      <c r="K27" s="33">
        <f t="shared" si="1"/>
        <v>39000</v>
      </c>
      <c r="L27" s="33">
        <v>0</v>
      </c>
      <c r="M27" s="33">
        <v>0</v>
      </c>
      <c r="N27" s="33">
        <f t="shared" si="2"/>
        <v>0</v>
      </c>
      <c r="O27" s="33">
        <v>0</v>
      </c>
      <c r="P27" s="33">
        <f t="shared" si="4"/>
        <v>0</v>
      </c>
      <c r="Q27" s="30"/>
      <c r="R27" s="30"/>
      <c r="S27" s="30"/>
      <c r="T27" s="30"/>
      <c r="U27" s="30"/>
    </row>
    <row r="28" spans="1:21" s="22" customFormat="1" ht="12.75">
      <c r="A28" s="31">
        <v>19</v>
      </c>
      <c r="B28" s="32" t="s">
        <v>45</v>
      </c>
      <c r="C28" s="31">
        <v>15</v>
      </c>
      <c r="D28" s="31"/>
      <c r="E28" s="31">
        <v>198</v>
      </c>
      <c r="F28" s="31" t="s">
        <v>2</v>
      </c>
      <c r="G28" s="33">
        <v>9.92</v>
      </c>
      <c r="H28" s="33">
        <v>29.75</v>
      </c>
      <c r="I28" s="33">
        <v>119</v>
      </c>
      <c r="J28" s="33">
        <v>130</v>
      </c>
      <c r="K28" s="33">
        <f t="shared" si="1"/>
        <v>15470</v>
      </c>
      <c r="L28" s="33">
        <v>0</v>
      </c>
      <c r="M28" s="33">
        <v>0</v>
      </c>
      <c r="N28" s="33">
        <f t="shared" si="2"/>
        <v>0</v>
      </c>
      <c r="O28" s="33">
        <v>0</v>
      </c>
      <c r="P28" s="33">
        <f t="shared" si="4"/>
        <v>0</v>
      </c>
      <c r="Q28" s="30"/>
      <c r="R28" s="30"/>
      <c r="S28" s="30"/>
      <c r="T28" s="30"/>
      <c r="U28" s="30"/>
    </row>
    <row r="29" spans="1:21" s="22" customFormat="1" ht="12.75">
      <c r="A29" s="31">
        <v>20</v>
      </c>
      <c r="B29" s="32" t="s">
        <v>46</v>
      </c>
      <c r="C29" s="31">
        <v>25</v>
      </c>
      <c r="D29" s="31"/>
      <c r="E29" s="31">
        <v>198</v>
      </c>
      <c r="F29" s="31" t="s">
        <v>2</v>
      </c>
      <c r="G29" s="33">
        <v>16.5</v>
      </c>
      <c r="H29" s="33">
        <f>G29*3</f>
        <v>49.5</v>
      </c>
      <c r="I29" s="33">
        <f>H29*4</f>
        <v>198</v>
      </c>
      <c r="J29" s="33">
        <v>110</v>
      </c>
      <c r="K29" s="33">
        <f t="shared" si="1"/>
        <v>21780</v>
      </c>
      <c r="L29" s="33">
        <v>0</v>
      </c>
      <c r="M29" s="33">
        <v>0</v>
      </c>
      <c r="N29" s="33">
        <f t="shared" si="2"/>
        <v>0</v>
      </c>
      <c r="O29" s="33">
        <v>0</v>
      </c>
      <c r="P29" s="33">
        <f t="shared" si="4"/>
        <v>0</v>
      </c>
      <c r="Q29" s="30"/>
      <c r="R29" s="30"/>
      <c r="S29" s="30"/>
      <c r="T29" s="30"/>
      <c r="U29" s="30"/>
    </row>
    <row r="30" spans="1:21" s="23" customFormat="1" ht="12.75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0.3</v>
      </c>
      <c r="H30" s="33">
        <f>G30*3</f>
        <v>0.8999999999999999</v>
      </c>
      <c r="I30" s="33">
        <f>H30*4+0.4</f>
        <v>3.9999999999999996</v>
      </c>
      <c r="J30" s="33">
        <v>1200</v>
      </c>
      <c r="K30" s="33">
        <f t="shared" si="1"/>
        <v>4799.999999999999</v>
      </c>
      <c r="L30" s="33">
        <v>0</v>
      </c>
      <c r="M30" s="33">
        <v>0</v>
      </c>
      <c r="N30" s="33">
        <f t="shared" si="2"/>
        <v>0</v>
      </c>
      <c r="O30" s="33">
        <v>0</v>
      </c>
      <c r="P30" s="33">
        <f t="shared" si="4"/>
        <v>0</v>
      </c>
      <c r="Q30" s="44"/>
      <c r="R30" s="44"/>
      <c r="S30" s="44"/>
      <c r="T30" s="44"/>
      <c r="U30" s="44"/>
    </row>
    <row r="31" spans="1:21" s="20" customFormat="1" ht="25.5">
      <c r="A31" s="31">
        <v>22</v>
      </c>
      <c r="B31" s="32" t="s">
        <v>102</v>
      </c>
      <c r="C31" s="36" t="s">
        <v>141</v>
      </c>
      <c r="D31" s="31"/>
      <c r="E31" s="31">
        <v>82.5</v>
      </c>
      <c r="F31" s="31" t="s">
        <v>2</v>
      </c>
      <c r="G31" s="33">
        <v>12</v>
      </c>
      <c r="H31" s="33">
        <v>36</v>
      </c>
      <c r="I31" s="33">
        <v>60</v>
      </c>
      <c r="J31" s="33">
        <v>380</v>
      </c>
      <c r="K31" s="33">
        <f t="shared" si="1"/>
        <v>22800</v>
      </c>
      <c r="L31" s="33">
        <v>0</v>
      </c>
      <c r="M31" s="33">
        <v>0</v>
      </c>
      <c r="N31" s="33">
        <f t="shared" si="2"/>
        <v>0</v>
      </c>
      <c r="O31" s="33">
        <v>0</v>
      </c>
      <c r="P31" s="33">
        <f t="shared" si="4"/>
        <v>0</v>
      </c>
      <c r="Q31" s="30"/>
      <c r="R31" s="30"/>
      <c r="S31" s="30"/>
      <c r="T31" s="30"/>
      <c r="U31" s="30"/>
    </row>
    <row r="32" spans="1:21" s="20" customFormat="1" ht="25.5">
      <c r="A32" s="31">
        <v>23</v>
      </c>
      <c r="B32" s="32" t="s">
        <v>101</v>
      </c>
      <c r="C32" s="36" t="s">
        <v>141</v>
      </c>
      <c r="D32" s="31"/>
      <c r="E32" s="31">
        <v>82.5</v>
      </c>
      <c r="F32" s="31" t="s">
        <v>2</v>
      </c>
      <c r="G32" s="33">
        <v>12</v>
      </c>
      <c r="H32" s="33">
        <v>36</v>
      </c>
      <c r="I32" s="33">
        <v>60</v>
      </c>
      <c r="J32" s="33">
        <v>380</v>
      </c>
      <c r="K32" s="33">
        <f t="shared" si="1"/>
        <v>22800</v>
      </c>
      <c r="L32" s="33">
        <v>0</v>
      </c>
      <c r="M32" s="33">
        <v>0</v>
      </c>
      <c r="N32" s="33">
        <f t="shared" si="2"/>
        <v>0</v>
      </c>
      <c r="O32" s="33">
        <v>0</v>
      </c>
      <c r="P32" s="33">
        <f t="shared" si="4"/>
        <v>0</v>
      </c>
      <c r="Q32" s="30"/>
      <c r="R32" s="30"/>
      <c r="S32" s="30"/>
      <c r="T32" s="30"/>
      <c r="U32" s="30"/>
    </row>
    <row r="33" spans="1:21" s="20" customFormat="1" ht="38.25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16</v>
      </c>
      <c r="H33" s="33">
        <v>48</v>
      </c>
      <c r="I33" s="33">
        <v>48</v>
      </c>
      <c r="J33" s="33">
        <v>250</v>
      </c>
      <c r="K33" s="33">
        <f t="shared" si="1"/>
        <v>12000</v>
      </c>
      <c r="L33" s="33">
        <v>0</v>
      </c>
      <c r="M33" s="33">
        <v>0</v>
      </c>
      <c r="N33" s="33">
        <f t="shared" si="2"/>
        <v>0</v>
      </c>
      <c r="O33" s="33">
        <v>0</v>
      </c>
      <c r="P33" s="33">
        <f t="shared" si="4"/>
        <v>0</v>
      </c>
      <c r="Q33" s="30"/>
      <c r="R33" s="30"/>
      <c r="S33" s="30"/>
      <c r="T33" s="30"/>
      <c r="U33" s="30"/>
    </row>
    <row r="34" spans="1:21" s="20" customFormat="1" ht="25.5">
      <c r="A34" s="31">
        <v>25</v>
      </c>
      <c r="B34" s="32" t="s">
        <v>71</v>
      </c>
      <c r="C34" s="36" t="s">
        <v>142</v>
      </c>
      <c r="D34" s="31"/>
      <c r="E34" s="31">
        <v>49.5</v>
      </c>
      <c r="F34" s="31" t="s">
        <v>2</v>
      </c>
      <c r="G34" s="33">
        <v>8</v>
      </c>
      <c r="H34" s="33">
        <f>G34*3</f>
        <v>24</v>
      </c>
      <c r="I34" s="33">
        <v>24</v>
      </c>
      <c r="J34" s="33">
        <v>200</v>
      </c>
      <c r="K34" s="33">
        <f t="shared" si="1"/>
        <v>4800</v>
      </c>
      <c r="L34" s="33">
        <v>0</v>
      </c>
      <c r="M34" s="33">
        <v>0</v>
      </c>
      <c r="N34" s="33">
        <f t="shared" si="2"/>
        <v>0</v>
      </c>
      <c r="O34" s="33">
        <v>0</v>
      </c>
      <c r="P34" s="33">
        <f t="shared" si="4"/>
        <v>0</v>
      </c>
      <c r="Q34" s="30"/>
      <c r="R34" s="30"/>
      <c r="S34" s="30"/>
      <c r="T34" s="30"/>
      <c r="U34" s="30"/>
    </row>
    <row r="35" spans="1:21" s="22" customFormat="1" ht="25.5">
      <c r="A35" s="31">
        <v>26</v>
      </c>
      <c r="B35" s="32" t="s">
        <v>64</v>
      </c>
      <c r="C35" s="31">
        <v>5</v>
      </c>
      <c r="D35" s="31"/>
      <c r="E35" s="31">
        <v>198</v>
      </c>
      <c r="F35" s="31" t="s">
        <v>143</v>
      </c>
      <c r="G35" s="33">
        <v>3</v>
      </c>
      <c r="H35" s="33">
        <f>G35*3</f>
        <v>9</v>
      </c>
      <c r="I35" s="33">
        <f aca="true" t="shared" si="5" ref="I35:I40">H35*4</f>
        <v>36</v>
      </c>
      <c r="J35" s="33">
        <v>420</v>
      </c>
      <c r="K35" s="33">
        <f t="shared" si="1"/>
        <v>15120</v>
      </c>
      <c r="L35" s="33">
        <v>0</v>
      </c>
      <c r="M35" s="33">
        <v>0</v>
      </c>
      <c r="N35" s="33">
        <f t="shared" si="2"/>
        <v>0</v>
      </c>
      <c r="O35" s="33">
        <v>0</v>
      </c>
      <c r="P35" s="33">
        <f t="shared" si="4"/>
        <v>0</v>
      </c>
      <c r="Q35" s="30"/>
      <c r="R35" s="30"/>
      <c r="S35" s="30"/>
      <c r="T35" s="30"/>
      <c r="U35" s="30"/>
    </row>
    <row r="36" spans="1:21" s="22" customFormat="1" ht="25.5">
      <c r="A36" s="31">
        <v>27</v>
      </c>
      <c r="B36" s="32" t="s">
        <v>53</v>
      </c>
      <c r="C36" s="36" t="s">
        <v>135</v>
      </c>
      <c r="D36" s="37"/>
      <c r="E36" s="31">
        <v>198</v>
      </c>
      <c r="F36" s="31" t="s">
        <v>2</v>
      </c>
      <c r="G36" s="33">
        <v>16</v>
      </c>
      <c r="H36" s="33">
        <f>G36*3</f>
        <v>48</v>
      </c>
      <c r="I36" s="33">
        <f t="shared" si="5"/>
        <v>192</v>
      </c>
      <c r="J36" s="33">
        <v>390</v>
      </c>
      <c r="K36" s="33">
        <f t="shared" si="1"/>
        <v>74880</v>
      </c>
      <c r="L36" s="33">
        <v>0</v>
      </c>
      <c r="M36" s="33">
        <v>0</v>
      </c>
      <c r="N36" s="33">
        <f t="shared" si="2"/>
        <v>0</v>
      </c>
      <c r="O36" s="33">
        <v>0</v>
      </c>
      <c r="P36" s="33">
        <f t="shared" si="4"/>
        <v>0</v>
      </c>
      <c r="Q36" s="30"/>
      <c r="R36" s="30"/>
      <c r="S36" s="30"/>
      <c r="T36" s="30"/>
      <c r="U36" s="30"/>
    </row>
    <row r="37" spans="1:21" s="20" customFormat="1" ht="25.5">
      <c r="A37" s="31">
        <v>28</v>
      </c>
      <c r="B37" s="32" t="s">
        <v>58</v>
      </c>
      <c r="C37" s="36" t="s">
        <v>135</v>
      </c>
      <c r="D37" s="37"/>
      <c r="E37" s="31">
        <v>198</v>
      </c>
      <c r="F37" s="31" t="s">
        <v>2</v>
      </c>
      <c r="G37" s="33">
        <v>32</v>
      </c>
      <c r="H37" s="33">
        <f>G37*3</f>
        <v>96</v>
      </c>
      <c r="I37" s="33">
        <f t="shared" si="5"/>
        <v>384</v>
      </c>
      <c r="J37" s="33">
        <v>450</v>
      </c>
      <c r="K37" s="33">
        <f t="shared" si="1"/>
        <v>172800</v>
      </c>
      <c r="L37" s="33">
        <v>0</v>
      </c>
      <c r="M37" s="33">
        <v>0</v>
      </c>
      <c r="N37" s="33">
        <f t="shared" si="2"/>
        <v>0</v>
      </c>
      <c r="O37" s="33">
        <v>0</v>
      </c>
      <c r="P37" s="33">
        <f t="shared" si="4"/>
        <v>0</v>
      </c>
      <c r="Q37" s="30"/>
      <c r="R37" s="30"/>
      <c r="S37" s="30"/>
      <c r="T37" s="30"/>
      <c r="U37" s="30"/>
    </row>
    <row r="38" spans="1:21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24</v>
      </c>
      <c r="H38" s="33">
        <f>G38*3</f>
        <v>72</v>
      </c>
      <c r="I38" s="33">
        <f t="shared" si="5"/>
        <v>288</v>
      </c>
      <c r="J38" s="33">
        <v>200</v>
      </c>
      <c r="K38" s="33">
        <f t="shared" si="1"/>
        <v>57600</v>
      </c>
      <c r="L38" s="33">
        <v>0</v>
      </c>
      <c r="M38" s="33">
        <v>0</v>
      </c>
      <c r="N38" s="33">
        <f t="shared" si="2"/>
        <v>0</v>
      </c>
      <c r="O38" s="33">
        <v>0</v>
      </c>
      <c r="P38" s="33">
        <f t="shared" si="4"/>
        <v>0</v>
      </c>
      <c r="Q38" s="30"/>
      <c r="R38" s="30"/>
      <c r="S38" s="30"/>
      <c r="T38" s="30"/>
      <c r="U38" s="30"/>
    </row>
    <row r="39" spans="1:21" s="23" customFormat="1" ht="13.5" customHeight="1">
      <c r="A39" s="31">
        <v>30</v>
      </c>
      <c r="B39" s="32" t="s">
        <v>47</v>
      </c>
      <c r="C39" s="31">
        <v>7</v>
      </c>
      <c r="D39" s="31"/>
      <c r="E39" s="31">
        <v>198</v>
      </c>
      <c r="F39" s="31" t="s">
        <v>2</v>
      </c>
      <c r="G39" s="33">
        <v>4.58</v>
      </c>
      <c r="H39" s="33">
        <v>13.75</v>
      </c>
      <c r="I39" s="33">
        <f t="shared" si="5"/>
        <v>55</v>
      </c>
      <c r="J39" s="33">
        <v>190</v>
      </c>
      <c r="K39" s="33">
        <f t="shared" si="1"/>
        <v>10450</v>
      </c>
      <c r="L39" s="33">
        <v>0</v>
      </c>
      <c r="M39" s="33">
        <v>0</v>
      </c>
      <c r="N39" s="33">
        <f t="shared" si="2"/>
        <v>0</v>
      </c>
      <c r="O39" s="33">
        <v>0</v>
      </c>
      <c r="P39" s="33">
        <f t="shared" si="4"/>
        <v>0</v>
      </c>
      <c r="Q39" s="44"/>
      <c r="R39" s="44"/>
      <c r="S39" s="44"/>
      <c r="T39" s="44"/>
      <c r="U39" s="44"/>
    </row>
    <row r="40" spans="1:21" s="22" customFormat="1" ht="16.5" customHeight="1">
      <c r="A40" s="31">
        <v>31</v>
      </c>
      <c r="B40" s="32" t="s">
        <v>16</v>
      </c>
      <c r="C40" s="31">
        <v>35</v>
      </c>
      <c r="D40" s="31"/>
      <c r="E40" s="31">
        <v>198</v>
      </c>
      <c r="F40" s="31" t="s">
        <v>2</v>
      </c>
      <c r="G40" s="33">
        <v>23</v>
      </c>
      <c r="H40" s="33">
        <v>69</v>
      </c>
      <c r="I40" s="33">
        <f t="shared" si="5"/>
        <v>276</v>
      </c>
      <c r="J40" s="33">
        <v>270</v>
      </c>
      <c r="K40" s="33">
        <f t="shared" si="1"/>
        <v>74520</v>
      </c>
      <c r="L40" s="33">
        <v>0</v>
      </c>
      <c r="M40" s="33">
        <v>0</v>
      </c>
      <c r="N40" s="33">
        <f t="shared" si="2"/>
        <v>0</v>
      </c>
      <c r="O40" s="33">
        <v>0</v>
      </c>
      <c r="P40" s="33">
        <f t="shared" si="4"/>
        <v>0</v>
      </c>
      <c r="Q40" s="30"/>
      <c r="R40" s="30"/>
      <c r="S40" s="30"/>
      <c r="T40" s="30"/>
      <c r="U40" s="30"/>
    </row>
    <row r="41" spans="1:21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3.33</v>
      </c>
      <c r="H41" s="33">
        <v>10</v>
      </c>
      <c r="I41" s="33">
        <v>40</v>
      </c>
      <c r="J41" s="33">
        <v>900</v>
      </c>
      <c r="K41" s="33">
        <f t="shared" si="1"/>
        <v>36000</v>
      </c>
      <c r="L41" s="33">
        <v>0</v>
      </c>
      <c r="M41" s="33">
        <v>0</v>
      </c>
      <c r="N41" s="33">
        <f t="shared" si="2"/>
        <v>0</v>
      </c>
      <c r="O41" s="33">
        <v>0</v>
      </c>
      <c r="P41" s="33">
        <f t="shared" si="4"/>
        <v>0</v>
      </c>
      <c r="Q41" s="44"/>
      <c r="R41" s="44"/>
      <c r="S41" s="44"/>
      <c r="T41" s="44"/>
      <c r="U41" s="44"/>
    </row>
    <row r="42" spans="1:21" s="22" customFormat="1" ht="53.25" customHeight="1">
      <c r="A42" s="31">
        <v>33</v>
      </c>
      <c r="B42" s="32" t="s">
        <v>144</v>
      </c>
      <c r="C42" s="31">
        <v>7</v>
      </c>
      <c r="D42" s="31"/>
      <c r="E42" s="31">
        <v>198</v>
      </c>
      <c r="F42" s="31" t="s">
        <v>2</v>
      </c>
      <c r="G42" s="33">
        <v>4.5</v>
      </c>
      <c r="H42" s="33">
        <f>G42*3</f>
        <v>13.5</v>
      </c>
      <c r="I42" s="33">
        <f>H42*4</f>
        <v>54</v>
      </c>
      <c r="J42" s="33">
        <v>2200</v>
      </c>
      <c r="K42" s="33">
        <f t="shared" si="1"/>
        <v>118800</v>
      </c>
      <c r="L42" s="33">
        <v>0</v>
      </c>
      <c r="M42" s="33">
        <v>0</v>
      </c>
      <c r="N42" s="33">
        <f t="shared" si="2"/>
        <v>0</v>
      </c>
      <c r="O42" s="33">
        <v>0</v>
      </c>
      <c r="P42" s="33">
        <f t="shared" si="4"/>
        <v>0</v>
      </c>
      <c r="Q42" s="30"/>
      <c r="R42" s="30"/>
      <c r="S42" s="30"/>
      <c r="T42" s="30"/>
      <c r="U42" s="30"/>
    </row>
    <row r="43" spans="1:21" s="22" customFormat="1" ht="15.75" customHeight="1">
      <c r="A43" s="31">
        <v>34</v>
      </c>
      <c r="B43" s="32" t="s">
        <v>17</v>
      </c>
      <c r="C43" s="31">
        <v>7</v>
      </c>
      <c r="D43" s="31"/>
      <c r="E43" s="31">
        <v>198</v>
      </c>
      <c r="F43" s="31" t="s">
        <v>28</v>
      </c>
      <c r="G43" s="33">
        <v>4.58</v>
      </c>
      <c r="H43" s="33">
        <v>13.75</v>
      </c>
      <c r="I43" s="33">
        <v>55</v>
      </c>
      <c r="J43" s="33">
        <v>390</v>
      </c>
      <c r="K43" s="33">
        <f t="shared" si="1"/>
        <v>21450</v>
      </c>
      <c r="L43" s="33">
        <v>0</v>
      </c>
      <c r="M43" s="33">
        <v>0</v>
      </c>
      <c r="N43" s="33">
        <f t="shared" si="2"/>
        <v>0</v>
      </c>
      <c r="O43" s="33">
        <v>0</v>
      </c>
      <c r="P43" s="33">
        <f t="shared" si="4"/>
        <v>0</v>
      </c>
      <c r="Q43" s="30"/>
      <c r="R43" s="30"/>
      <c r="S43" s="30"/>
      <c r="T43" s="30"/>
      <c r="U43" s="30"/>
    </row>
    <row r="44" spans="1:21" s="22" customFormat="1" ht="33.75" customHeight="1">
      <c r="A44" s="31">
        <v>35</v>
      </c>
      <c r="B44" s="32" t="s">
        <v>48</v>
      </c>
      <c r="C44" s="31">
        <v>0.25</v>
      </c>
      <c r="D44" s="38"/>
      <c r="E44" s="31">
        <v>198</v>
      </c>
      <c r="F44" s="31" t="s">
        <v>143</v>
      </c>
      <c r="G44" s="33">
        <v>165</v>
      </c>
      <c r="H44" s="33">
        <f>G44*3</f>
        <v>495</v>
      </c>
      <c r="I44" s="33">
        <f>H44*4</f>
        <v>1980</v>
      </c>
      <c r="J44" s="33">
        <v>30</v>
      </c>
      <c r="K44" s="33">
        <f t="shared" si="1"/>
        <v>59400</v>
      </c>
      <c r="L44" s="33">
        <v>0</v>
      </c>
      <c r="M44" s="33">
        <v>0</v>
      </c>
      <c r="N44" s="33">
        <f t="shared" si="2"/>
        <v>0</v>
      </c>
      <c r="O44" s="33">
        <v>0</v>
      </c>
      <c r="P44" s="33">
        <f t="shared" si="4"/>
        <v>0</v>
      </c>
      <c r="Q44" s="30"/>
      <c r="R44" s="30"/>
      <c r="S44" s="30"/>
      <c r="T44" s="30"/>
      <c r="U44" s="30"/>
    </row>
    <row r="45" spans="1:21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158</v>
      </c>
      <c r="H45" s="33">
        <v>474</v>
      </c>
      <c r="I45" s="33">
        <v>1896</v>
      </c>
      <c r="J45" s="33">
        <v>200</v>
      </c>
      <c r="K45" s="33">
        <f t="shared" si="1"/>
        <v>379200</v>
      </c>
      <c r="L45" s="33">
        <v>0</v>
      </c>
      <c r="M45" s="33">
        <v>0</v>
      </c>
      <c r="N45" s="33">
        <f t="shared" si="2"/>
        <v>0</v>
      </c>
      <c r="O45" s="33">
        <v>0</v>
      </c>
      <c r="P45" s="33">
        <f t="shared" si="4"/>
        <v>0</v>
      </c>
      <c r="Q45" s="30"/>
      <c r="R45" s="30"/>
      <c r="S45" s="30"/>
      <c r="T45" s="30"/>
      <c r="U45" s="30"/>
    </row>
    <row r="46" spans="1:21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6.42</v>
      </c>
      <c r="H46" s="33">
        <v>19.25</v>
      </c>
      <c r="I46" s="33">
        <v>77</v>
      </c>
      <c r="J46" s="33">
        <v>400</v>
      </c>
      <c r="K46" s="33">
        <f t="shared" si="1"/>
        <v>30800</v>
      </c>
      <c r="L46" s="33">
        <v>0</v>
      </c>
      <c r="M46" s="33">
        <v>0</v>
      </c>
      <c r="N46" s="33">
        <f t="shared" si="2"/>
        <v>0</v>
      </c>
      <c r="O46" s="33">
        <v>0</v>
      </c>
      <c r="P46" s="33">
        <f t="shared" si="4"/>
        <v>0</v>
      </c>
      <c r="Q46" s="30"/>
      <c r="R46" s="30"/>
      <c r="S46" s="30"/>
      <c r="T46" s="30"/>
      <c r="U46" s="30"/>
    </row>
    <row r="47" spans="1:21" s="21" customFormat="1" ht="25.5">
      <c r="A47" s="31">
        <v>38</v>
      </c>
      <c r="B47" s="32" t="s">
        <v>76</v>
      </c>
      <c r="C47" s="36" t="s">
        <v>107</v>
      </c>
      <c r="D47" s="36"/>
      <c r="E47" s="31">
        <v>198</v>
      </c>
      <c r="F47" s="31" t="s">
        <v>143</v>
      </c>
      <c r="G47" s="33">
        <v>6</v>
      </c>
      <c r="H47" s="33">
        <f>G47*3</f>
        <v>18</v>
      </c>
      <c r="I47" s="33">
        <f aca="true" t="shared" si="6" ref="I47:I54">H47*4</f>
        <v>72</v>
      </c>
      <c r="J47" s="33">
        <v>360</v>
      </c>
      <c r="K47" s="33">
        <f>J47*I47</f>
        <v>25920</v>
      </c>
      <c r="L47" s="33">
        <v>0</v>
      </c>
      <c r="M47" s="33">
        <v>0</v>
      </c>
      <c r="N47" s="33">
        <f>J47*L47</f>
        <v>0</v>
      </c>
      <c r="O47" s="33">
        <v>0</v>
      </c>
      <c r="P47" s="33">
        <f t="shared" si="4"/>
        <v>0</v>
      </c>
      <c r="Q47" s="44"/>
      <c r="R47" s="44"/>
      <c r="S47" s="44"/>
      <c r="T47" s="44"/>
      <c r="U47" s="44"/>
    </row>
    <row r="48" spans="1:21" s="22" customFormat="1" ht="41.25" customHeight="1">
      <c r="A48" s="31">
        <v>39</v>
      </c>
      <c r="B48" s="32" t="s">
        <v>18</v>
      </c>
      <c r="C48" s="36" t="s">
        <v>106</v>
      </c>
      <c r="D48" s="36"/>
      <c r="E48" s="31">
        <v>198</v>
      </c>
      <c r="F48" s="31" t="s">
        <v>28</v>
      </c>
      <c r="G48" s="33">
        <v>18</v>
      </c>
      <c r="H48" s="33">
        <f>G48*3</f>
        <v>54</v>
      </c>
      <c r="I48" s="33">
        <f t="shared" si="6"/>
        <v>216</v>
      </c>
      <c r="J48" s="33">
        <v>200</v>
      </c>
      <c r="K48" s="33">
        <f t="shared" si="1"/>
        <v>43200</v>
      </c>
      <c r="L48" s="33">
        <v>0</v>
      </c>
      <c r="M48" s="33">
        <v>0</v>
      </c>
      <c r="N48" s="33">
        <f t="shared" si="2"/>
        <v>0</v>
      </c>
      <c r="O48" s="33">
        <v>0</v>
      </c>
      <c r="P48" s="33">
        <f t="shared" si="4"/>
        <v>0</v>
      </c>
      <c r="Q48" s="30"/>
      <c r="R48" s="30"/>
      <c r="S48" s="30"/>
      <c r="T48" s="30"/>
      <c r="U48" s="30"/>
    </row>
    <row r="49" spans="1:21" s="22" customFormat="1" ht="27" customHeight="1">
      <c r="A49" s="31">
        <v>40</v>
      </c>
      <c r="B49" s="32" t="s">
        <v>19</v>
      </c>
      <c r="C49" s="36" t="s">
        <v>146</v>
      </c>
      <c r="D49" s="36"/>
      <c r="E49" s="31">
        <v>198</v>
      </c>
      <c r="F49" s="31" t="s">
        <v>2</v>
      </c>
      <c r="G49" s="33">
        <v>11.17</v>
      </c>
      <c r="H49" s="33">
        <v>33.5</v>
      </c>
      <c r="I49" s="33">
        <v>134</v>
      </c>
      <c r="J49" s="33">
        <v>990</v>
      </c>
      <c r="K49" s="33">
        <f t="shared" si="1"/>
        <v>132660</v>
      </c>
      <c r="L49" s="33">
        <v>0</v>
      </c>
      <c r="M49" s="33">
        <v>0</v>
      </c>
      <c r="N49" s="33">
        <f t="shared" si="2"/>
        <v>0</v>
      </c>
      <c r="O49" s="33">
        <v>0</v>
      </c>
      <c r="P49" s="33">
        <f t="shared" si="4"/>
        <v>0</v>
      </c>
      <c r="Q49" s="30"/>
      <c r="R49" s="30"/>
      <c r="S49" s="30"/>
      <c r="T49" s="30"/>
      <c r="U49" s="30"/>
    </row>
    <row r="50" spans="1:21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15</v>
      </c>
      <c r="G50" s="33">
        <v>80</v>
      </c>
      <c r="H50" s="33">
        <f>G50*3</f>
        <v>240</v>
      </c>
      <c r="I50" s="33">
        <f t="shared" si="6"/>
        <v>960</v>
      </c>
      <c r="J50" s="33">
        <v>120</v>
      </c>
      <c r="K50" s="33">
        <f>J50*I50</f>
        <v>115200</v>
      </c>
      <c r="L50" s="33">
        <v>0</v>
      </c>
      <c r="M50" s="33">
        <v>0</v>
      </c>
      <c r="N50" s="33">
        <f>J50*L50</f>
        <v>0</v>
      </c>
      <c r="O50" s="33">
        <v>0</v>
      </c>
      <c r="P50" s="33">
        <f t="shared" si="4"/>
        <v>0</v>
      </c>
      <c r="Q50" s="30"/>
      <c r="R50" s="30"/>
      <c r="S50" s="30"/>
      <c r="T50" s="30"/>
      <c r="U50" s="30"/>
    </row>
    <row r="51" spans="1:21" s="23" customFormat="1" ht="39.75" customHeight="1">
      <c r="A51" s="31">
        <v>42</v>
      </c>
      <c r="B51" s="32" t="s">
        <v>97</v>
      </c>
      <c r="C51" s="36" t="s">
        <v>127</v>
      </c>
      <c r="D51" s="36"/>
      <c r="E51" s="31">
        <v>198</v>
      </c>
      <c r="F51" s="31" t="s">
        <v>2</v>
      </c>
      <c r="G51" s="33">
        <v>24</v>
      </c>
      <c r="H51" s="33">
        <f>G51*3</f>
        <v>72</v>
      </c>
      <c r="I51" s="33">
        <f>H51*4</f>
        <v>288</v>
      </c>
      <c r="J51" s="33">
        <v>940</v>
      </c>
      <c r="K51" s="33">
        <f>J51*I51</f>
        <v>270720</v>
      </c>
      <c r="L51" s="33">
        <v>0</v>
      </c>
      <c r="M51" s="33">
        <v>0</v>
      </c>
      <c r="N51" s="33">
        <v>0</v>
      </c>
      <c r="O51" s="33">
        <v>0</v>
      </c>
      <c r="P51" s="33">
        <f t="shared" si="4"/>
        <v>0</v>
      </c>
      <c r="Q51" s="30" t="s">
        <v>129</v>
      </c>
      <c r="R51" s="44"/>
      <c r="S51" s="44"/>
      <c r="T51" s="44"/>
      <c r="U51" s="44"/>
    </row>
    <row r="52" spans="1:21" s="23" customFormat="1" ht="38.25">
      <c r="A52" s="31">
        <v>43</v>
      </c>
      <c r="B52" s="32" t="s">
        <v>78</v>
      </c>
      <c r="C52" s="36" t="s">
        <v>136</v>
      </c>
      <c r="D52" s="36"/>
      <c r="E52" s="31">
        <v>198</v>
      </c>
      <c r="F52" s="31" t="s">
        <v>2</v>
      </c>
      <c r="G52" s="33">
        <v>19.17</v>
      </c>
      <c r="H52" s="33">
        <v>57.5</v>
      </c>
      <c r="I52" s="33">
        <v>230</v>
      </c>
      <c r="J52" s="33">
        <v>1750</v>
      </c>
      <c r="K52" s="33">
        <f t="shared" si="1"/>
        <v>402500</v>
      </c>
      <c r="L52" s="33">
        <v>0</v>
      </c>
      <c r="M52" s="33">
        <v>0</v>
      </c>
      <c r="N52" s="33">
        <f t="shared" si="2"/>
        <v>0</v>
      </c>
      <c r="O52" s="33">
        <v>0</v>
      </c>
      <c r="P52" s="33">
        <f t="shared" si="4"/>
        <v>0</v>
      </c>
      <c r="Q52" s="44"/>
      <c r="R52" s="44"/>
      <c r="S52" s="44"/>
      <c r="T52" s="44"/>
      <c r="U52" s="44"/>
    </row>
    <row r="53" spans="1:21" s="21" customFormat="1" ht="25.5">
      <c r="A53" s="31">
        <v>44</v>
      </c>
      <c r="B53" s="32" t="s">
        <v>86</v>
      </c>
      <c r="C53" s="36" t="s">
        <v>120</v>
      </c>
      <c r="D53" s="36"/>
      <c r="E53" s="31">
        <v>198</v>
      </c>
      <c r="F53" s="31" t="s">
        <v>143</v>
      </c>
      <c r="G53" s="33">
        <v>4</v>
      </c>
      <c r="H53" s="33">
        <v>12</v>
      </c>
      <c r="I53" s="33">
        <v>48</v>
      </c>
      <c r="J53" s="33">
        <v>570</v>
      </c>
      <c r="K53" s="33">
        <f t="shared" si="1"/>
        <v>27360</v>
      </c>
      <c r="L53" s="33">
        <v>0</v>
      </c>
      <c r="M53" s="33">
        <v>0</v>
      </c>
      <c r="N53" s="33">
        <f>J53*L53</f>
        <v>0</v>
      </c>
      <c r="O53" s="33">
        <v>0</v>
      </c>
      <c r="P53" s="33">
        <f t="shared" si="4"/>
        <v>0</v>
      </c>
      <c r="Q53" s="44"/>
      <c r="R53" s="44"/>
      <c r="S53" s="44"/>
      <c r="T53" s="44"/>
      <c r="U53" s="44"/>
    </row>
    <row r="54" spans="1:21" s="24" customFormat="1" ht="25.5">
      <c r="A54" s="31">
        <v>45</v>
      </c>
      <c r="B54" s="32" t="s">
        <v>65</v>
      </c>
      <c r="C54" s="36" t="s">
        <v>147</v>
      </c>
      <c r="D54" s="36"/>
      <c r="E54" s="31">
        <v>198</v>
      </c>
      <c r="F54" s="31" t="s">
        <v>2</v>
      </c>
      <c r="G54" s="33">
        <v>4</v>
      </c>
      <c r="H54" s="33">
        <f aca="true" t="shared" si="7" ref="H54:H59">G54*3</f>
        <v>12</v>
      </c>
      <c r="I54" s="33">
        <f t="shared" si="6"/>
        <v>48</v>
      </c>
      <c r="J54" s="33">
        <v>920</v>
      </c>
      <c r="K54" s="33">
        <f t="shared" si="1"/>
        <v>44160</v>
      </c>
      <c r="L54" s="33">
        <v>0</v>
      </c>
      <c r="M54" s="33">
        <v>0</v>
      </c>
      <c r="N54" s="33">
        <f>J54*L54</f>
        <v>0</v>
      </c>
      <c r="O54" s="33">
        <v>0</v>
      </c>
      <c r="P54" s="33">
        <f t="shared" si="4"/>
        <v>0</v>
      </c>
      <c r="Q54" s="47"/>
      <c r="R54" s="47"/>
      <c r="S54" s="47"/>
      <c r="T54" s="47"/>
      <c r="U54" s="47"/>
    </row>
    <row r="55" spans="1:21" s="21" customFormat="1" ht="38.25">
      <c r="A55" s="31">
        <v>46</v>
      </c>
      <c r="B55" s="32" t="s">
        <v>81</v>
      </c>
      <c r="C55" s="36" t="s">
        <v>108</v>
      </c>
      <c r="D55" s="36"/>
      <c r="E55" s="31">
        <v>198</v>
      </c>
      <c r="F55" s="31" t="s">
        <v>2</v>
      </c>
      <c r="G55" s="33">
        <v>2.42</v>
      </c>
      <c r="H55" s="33">
        <v>7.25</v>
      </c>
      <c r="I55" s="33">
        <v>29</v>
      </c>
      <c r="J55" s="33">
        <v>1310</v>
      </c>
      <c r="K55" s="33">
        <f t="shared" si="1"/>
        <v>37990</v>
      </c>
      <c r="L55" s="33">
        <v>0</v>
      </c>
      <c r="M55" s="33">
        <v>0</v>
      </c>
      <c r="N55" s="33">
        <f t="shared" si="2"/>
        <v>0</v>
      </c>
      <c r="O55" s="33">
        <v>0</v>
      </c>
      <c r="P55" s="33">
        <f t="shared" si="4"/>
        <v>0</v>
      </c>
      <c r="Q55" s="44"/>
      <c r="R55" s="44"/>
      <c r="S55" s="44"/>
      <c r="T55" s="44"/>
      <c r="U55" s="44"/>
    </row>
    <row r="56" spans="1:21" s="23" customFormat="1" ht="38.25">
      <c r="A56" s="31">
        <v>47</v>
      </c>
      <c r="B56" s="32" t="s">
        <v>82</v>
      </c>
      <c r="C56" s="36" t="s">
        <v>149</v>
      </c>
      <c r="D56" s="36"/>
      <c r="E56" s="31">
        <v>198</v>
      </c>
      <c r="F56" s="31" t="s">
        <v>2</v>
      </c>
      <c r="G56" s="33">
        <v>2.42</v>
      </c>
      <c r="H56" s="33">
        <v>7.25</v>
      </c>
      <c r="I56" s="33">
        <v>29</v>
      </c>
      <c r="J56" s="33">
        <v>1620</v>
      </c>
      <c r="K56" s="33">
        <f t="shared" si="1"/>
        <v>46980</v>
      </c>
      <c r="L56" s="33">
        <v>0</v>
      </c>
      <c r="M56" s="33">
        <v>0</v>
      </c>
      <c r="N56" s="33">
        <f t="shared" si="2"/>
        <v>0</v>
      </c>
      <c r="O56" s="33">
        <v>0</v>
      </c>
      <c r="P56" s="33">
        <f t="shared" si="4"/>
        <v>0</v>
      </c>
      <c r="Q56" s="30"/>
      <c r="R56" s="44"/>
      <c r="S56" s="44"/>
      <c r="T56" s="44"/>
      <c r="U56" s="44"/>
    </row>
    <row r="57" spans="1:21" s="23" customFormat="1" ht="39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12</v>
      </c>
      <c r="H57" s="33">
        <f t="shared" si="7"/>
        <v>36</v>
      </c>
      <c r="I57" s="33">
        <f>H57*4</f>
        <v>144</v>
      </c>
      <c r="J57" s="33">
        <v>1550</v>
      </c>
      <c r="K57" s="33">
        <f t="shared" si="1"/>
        <v>223200</v>
      </c>
      <c r="L57" s="33">
        <v>0</v>
      </c>
      <c r="M57" s="33">
        <v>0</v>
      </c>
      <c r="N57" s="33">
        <f t="shared" si="2"/>
        <v>0</v>
      </c>
      <c r="O57" s="33">
        <v>0</v>
      </c>
      <c r="P57" s="33">
        <f t="shared" si="4"/>
        <v>0</v>
      </c>
      <c r="Q57" s="44"/>
      <c r="R57" s="44"/>
      <c r="S57" s="44"/>
      <c r="T57" s="44"/>
      <c r="U57" s="44"/>
    </row>
    <row r="58" spans="1:21" s="23" customFormat="1" ht="39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4</v>
      </c>
      <c r="H58" s="33">
        <f t="shared" si="7"/>
        <v>12</v>
      </c>
      <c r="I58" s="33">
        <f>H58*4</f>
        <v>48</v>
      </c>
      <c r="J58" s="33">
        <v>620</v>
      </c>
      <c r="K58" s="33">
        <f t="shared" si="1"/>
        <v>29760</v>
      </c>
      <c r="L58" s="33">
        <v>0</v>
      </c>
      <c r="M58" s="33">
        <v>0</v>
      </c>
      <c r="N58" s="33">
        <f t="shared" si="2"/>
        <v>0</v>
      </c>
      <c r="O58" s="33">
        <v>0</v>
      </c>
      <c r="P58" s="33">
        <f t="shared" si="4"/>
        <v>0</v>
      </c>
      <c r="Q58" s="44"/>
      <c r="R58" s="44"/>
      <c r="S58" s="44"/>
      <c r="T58" s="44"/>
      <c r="U58" s="44"/>
    </row>
    <row r="59" spans="1:21" s="22" customFormat="1" ht="16.5" customHeight="1">
      <c r="A59" s="31">
        <v>50</v>
      </c>
      <c r="B59" s="32" t="s">
        <v>20</v>
      </c>
      <c r="C59" s="36">
        <v>5</v>
      </c>
      <c r="D59" s="36"/>
      <c r="E59" s="31">
        <v>198</v>
      </c>
      <c r="F59" s="31" t="s">
        <v>2</v>
      </c>
      <c r="G59" s="33">
        <v>3.3</v>
      </c>
      <c r="H59" s="33">
        <f t="shared" si="7"/>
        <v>9.899999999999999</v>
      </c>
      <c r="I59" s="33">
        <f>H59*4+0.4</f>
        <v>39.99999999999999</v>
      </c>
      <c r="J59" s="33">
        <v>650</v>
      </c>
      <c r="K59" s="33">
        <f t="shared" si="1"/>
        <v>25999.999999999996</v>
      </c>
      <c r="L59" s="33">
        <v>0</v>
      </c>
      <c r="M59" s="33">
        <v>0</v>
      </c>
      <c r="N59" s="33">
        <f t="shared" si="2"/>
        <v>0</v>
      </c>
      <c r="O59" s="33">
        <v>0</v>
      </c>
      <c r="P59" s="33">
        <f t="shared" si="4"/>
        <v>0</v>
      </c>
      <c r="Q59" s="30"/>
      <c r="R59" s="30"/>
      <c r="S59" s="30"/>
      <c r="T59" s="30"/>
      <c r="U59" s="30"/>
    </row>
    <row r="60" spans="1:21" s="22" customFormat="1" ht="15.7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0.33</v>
      </c>
      <c r="H60" s="33">
        <v>1</v>
      </c>
      <c r="I60" s="33">
        <v>4</v>
      </c>
      <c r="J60" s="33">
        <v>2650</v>
      </c>
      <c r="K60" s="33">
        <f t="shared" si="1"/>
        <v>10600</v>
      </c>
      <c r="L60" s="33">
        <v>0</v>
      </c>
      <c r="M60" s="33">
        <v>0</v>
      </c>
      <c r="N60" s="33">
        <f t="shared" si="2"/>
        <v>0</v>
      </c>
      <c r="O60" s="33">
        <v>0</v>
      </c>
      <c r="P60" s="33">
        <f t="shared" si="4"/>
        <v>0</v>
      </c>
      <c r="Q60" s="30"/>
      <c r="R60" s="30"/>
      <c r="S60" s="30"/>
      <c r="T60" s="30"/>
      <c r="U60" s="30"/>
    </row>
    <row r="61" spans="1:21" s="23" customFormat="1" ht="16.5" customHeight="1">
      <c r="A61" s="31">
        <v>52</v>
      </c>
      <c r="B61" s="32" t="s">
        <v>23</v>
      </c>
      <c r="C61" s="36">
        <v>2</v>
      </c>
      <c r="D61" s="36"/>
      <c r="E61" s="31">
        <v>198</v>
      </c>
      <c r="F61" s="31" t="s">
        <v>2</v>
      </c>
      <c r="G61" s="33">
        <v>1.33</v>
      </c>
      <c r="H61" s="33">
        <v>4</v>
      </c>
      <c r="I61" s="33">
        <v>16</v>
      </c>
      <c r="J61" s="33">
        <v>45</v>
      </c>
      <c r="K61" s="33">
        <f t="shared" si="1"/>
        <v>720</v>
      </c>
      <c r="L61" s="33">
        <v>0</v>
      </c>
      <c r="M61" s="33">
        <v>0</v>
      </c>
      <c r="N61" s="33">
        <f t="shared" si="2"/>
        <v>0</v>
      </c>
      <c r="O61" s="33">
        <v>0</v>
      </c>
      <c r="P61" s="33">
        <f t="shared" si="4"/>
        <v>0</v>
      </c>
      <c r="Q61" s="44"/>
      <c r="R61" s="44"/>
      <c r="S61" s="44"/>
      <c r="T61" s="44"/>
      <c r="U61" s="44"/>
    </row>
    <row r="62" spans="1:21" s="22" customFormat="1" ht="38.25">
      <c r="A62" s="31">
        <v>53</v>
      </c>
      <c r="B62" s="32" t="s">
        <v>24</v>
      </c>
      <c r="C62" s="36" t="s">
        <v>150</v>
      </c>
      <c r="D62" s="36"/>
      <c r="E62" s="31">
        <v>198</v>
      </c>
      <c r="F62" s="31" t="s">
        <v>2</v>
      </c>
      <c r="G62" s="33">
        <v>0.33</v>
      </c>
      <c r="H62" s="33">
        <v>1</v>
      </c>
      <c r="I62" s="33">
        <v>4</v>
      </c>
      <c r="J62" s="33">
        <v>330</v>
      </c>
      <c r="K62" s="33">
        <f t="shared" si="1"/>
        <v>1320</v>
      </c>
      <c r="L62" s="33">
        <v>0</v>
      </c>
      <c r="M62" s="33">
        <v>0</v>
      </c>
      <c r="N62" s="33">
        <f t="shared" si="2"/>
        <v>0</v>
      </c>
      <c r="O62" s="33">
        <v>0</v>
      </c>
      <c r="P62" s="33">
        <f t="shared" si="4"/>
        <v>0</v>
      </c>
      <c r="Q62" s="30"/>
      <c r="R62" s="30"/>
      <c r="S62" s="30"/>
      <c r="T62" s="30"/>
      <c r="U62" s="30"/>
    </row>
    <row r="63" spans="1:21" s="23" customFormat="1" ht="38.25">
      <c r="A63" s="31">
        <v>54</v>
      </c>
      <c r="B63" s="32" t="s">
        <v>25</v>
      </c>
      <c r="C63" s="36" t="s">
        <v>109</v>
      </c>
      <c r="D63" s="36"/>
      <c r="E63" s="31">
        <v>198</v>
      </c>
      <c r="F63" s="31" t="s">
        <v>2</v>
      </c>
      <c r="G63" s="33">
        <v>2.42</v>
      </c>
      <c r="H63" s="33">
        <v>7.25</v>
      </c>
      <c r="I63" s="33">
        <v>29</v>
      </c>
      <c r="J63" s="33">
        <v>340</v>
      </c>
      <c r="K63" s="33">
        <f t="shared" si="1"/>
        <v>9860</v>
      </c>
      <c r="L63" s="33">
        <v>0</v>
      </c>
      <c r="M63" s="33">
        <v>0</v>
      </c>
      <c r="N63" s="33">
        <f t="shared" si="2"/>
        <v>0</v>
      </c>
      <c r="O63" s="33">
        <v>0</v>
      </c>
      <c r="P63" s="33">
        <f t="shared" si="4"/>
        <v>0</v>
      </c>
      <c r="Q63" s="44"/>
      <c r="R63" s="44"/>
      <c r="S63" s="44"/>
      <c r="T63" s="44"/>
      <c r="U63" s="44"/>
    </row>
    <row r="64" spans="1:21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4</v>
      </c>
      <c r="H64" s="33">
        <f>G64*3</f>
        <v>12</v>
      </c>
      <c r="I64" s="33">
        <f aca="true" t="shared" si="8" ref="I64:I69">H64*4</f>
        <v>48</v>
      </c>
      <c r="J64" s="33">
        <v>580</v>
      </c>
      <c r="K64" s="33">
        <f t="shared" si="1"/>
        <v>27840</v>
      </c>
      <c r="L64" s="33">
        <v>0</v>
      </c>
      <c r="M64" s="33">
        <v>0</v>
      </c>
      <c r="N64" s="33">
        <f t="shared" si="2"/>
        <v>0</v>
      </c>
      <c r="O64" s="33">
        <v>0</v>
      </c>
      <c r="P64" s="33">
        <f t="shared" si="4"/>
        <v>0</v>
      </c>
      <c r="Q64" s="44"/>
      <c r="R64" s="44"/>
      <c r="S64" s="44"/>
      <c r="T64" s="44"/>
      <c r="U64" s="44"/>
    </row>
    <row r="65" spans="1:21" s="23" customFormat="1" ht="18" customHeight="1">
      <c r="A65" s="31">
        <v>56</v>
      </c>
      <c r="B65" s="46" t="s">
        <v>95</v>
      </c>
      <c r="C65" s="48">
        <v>1</v>
      </c>
      <c r="D65" s="48"/>
      <c r="E65" s="35">
        <v>198</v>
      </c>
      <c r="F65" s="33" t="s">
        <v>143</v>
      </c>
      <c r="G65" s="33">
        <v>0.67</v>
      </c>
      <c r="H65" s="33">
        <v>2</v>
      </c>
      <c r="I65" s="33">
        <v>8</v>
      </c>
      <c r="J65" s="33">
        <v>495</v>
      </c>
      <c r="K65" s="33">
        <f t="shared" si="1"/>
        <v>3960</v>
      </c>
      <c r="L65" s="33">
        <v>0</v>
      </c>
      <c r="M65" s="33">
        <v>0</v>
      </c>
      <c r="N65" s="33">
        <f t="shared" si="2"/>
        <v>0</v>
      </c>
      <c r="O65" s="33">
        <v>0</v>
      </c>
      <c r="P65" s="33">
        <f t="shared" si="4"/>
        <v>0</v>
      </c>
      <c r="Q65" s="44"/>
      <c r="R65" s="44"/>
      <c r="S65" s="44"/>
      <c r="T65" s="44"/>
      <c r="U65" s="44"/>
    </row>
    <row r="66" spans="1:21" s="22" customFormat="1" ht="15.7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0.08</v>
      </c>
      <c r="H66" s="33">
        <v>0.25</v>
      </c>
      <c r="I66" s="33">
        <v>1</v>
      </c>
      <c r="J66" s="33">
        <v>7000</v>
      </c>
      <c r="K66" s="33">
        <f t="shared" si="1"/>
        <v>7000</v>
      </c>
      <c r="L66" s="33">
        <v>0</v>
      </c>
      <c r="M66" s="33">
        <v>0</v>
      </c>
      <c r="N66" s="33">
        <f t="shared" si="2"/>
        <v>0</v>
      </c>
      <c r="O66" s="33">
        <v>0</v>
      </c>
      <c r="P66" s="33">
        <f t="shared" si="4"/>
        <v>0</v>
      </c>
      <c r="Q66" s="30"/>
      <c r="R66" s="30"/>
      <c r="S66" s="30"/>
      <c r="T66" s="30"/>
      <c r="U66" s="30"/>
    </row>
    <row r="67" spans="1:21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14</v>
      </c>
      <c r="H67" s="33">
        <f>G67*3</f>
        <v>42</v>
      </c>
      <c r="I67" s="33">
        <f t="shared" si="8"/>
        <v>168</v>
      </c>
      <c r="J67" s="33">
        <v>180</v>
      </c>
      <c r="K67" s="33">
        <f t="shared" si="1"/>
        <v>30240</v>
      </c>
      <c r="L67" s="33">
        <v>0</v>
      </c>
      <c r="M67" s="33">
        <v>0</v>
      </c>
      <c r="N67" s="33">
        <f t="shared" si="2"/>
        <v>0</v>
      </c>
      <c r="O67" s="33">
        <v>0</v>
      </c>
      <c r="P67" s="33">
        <f>J67*O67</f>
        <v>0</v>
      </c>
      <c r="Q67" s="30"/>
      <c r="R67" s="44"/>
      <c r="S67" s="44"/>
      <c r="T67" s="44"/>
      <c r="U67" s="44"/>
    </row>
    <row r="68" spans="1:21" s="23" customFormat="1" ht="38.25">
      <c r="A68" s="31">
        <v>59</v>
      </c>
      <c r="B68" s="32" t="s">
        <v>123</v>
      </c>
      <c r="C68" s="36" t="s">
        <v>100</v>
      </c>
      <c r="D68" s="36"/>
      <c r="E68" s="31">
        <v>198</v>
      </c>
      <c r="F68" s="31" t="s">
        <v>143</v>
      </c>
      <c r="G68" s="33">
        <v>6</v>
      </c>
      <c r="H68" s="33">
        <v>18</v>
      </c>
      <c r="I68" s="33">
        <v>72</v>
      </c>
      <c r="J68" s="33">
        <v>195</v>
      </c>
      <c r="K68" s="33">
        <f t="shared" si="1"/>
        <v>14040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0"/>
      <c r="R68" s="44"/>
      <c r="S68" s="44"/>
      <c r="T68" s="44"/>
      <c r="U68" s="44"/>
    </row>
    <row r="69" spans="1:21" s="23" customFormat="1" ht="38.25">
      <c r="A69" s="31">
        <v>60</v>
      </c>
      <c r="B69" s="32" t="s">
        <v>124</v>
      </c>
      <c r="C69" s="36" t="s">
        <v>111</v>
      </c>
      <c r="D69" s="36"/>
      <c r="E69" s="31">
        <v>198</v>
      </c>
      <c r="F69" s="31" t="s">
        <v>15</v>
      </c>
      <c r="G69" s="33">
        <v>6</v>
      </c>
      <c r="H69" s="33">
        <v>18</v>
      </c>
      <c r="I69" s="33">
        <f t="shared" si="8"/>
        <v>72</v>
      </c>
      <c r="J69" s="33">
        <v>165</v>
      </c>
      <c r="K69" s="33">
        <f t="shared" si="1"/>
        <v>11880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/>
      <c r="R69" s="44"/>
      <c r="S69" s="44"/>
      <c r="T69" s="44"/>
      <c r="U69" s="44"/>
    </row>
    <row r="70" spans="1:21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4</v>
      </c>
      <c r="H70" s="33">
        <v>12</v>
      </c>
      <c r="I70" s="33">
        <v>48</v>
      </c>
      <c r="J70" s="33">
        <v>500</v>
      </c>
      <c r="K70" s="33">
        <f t="shared" si="1"/>
        <v>24000</v>
      </c>
      <c r="L70" s="33">
        <v>0</v>
      </c>
      <c r="M70" s="33">
        <v>0</v>
      </c>
      <c r="N70" s="33">
        <f t="shared" si="2"/>
        <v>0</v>
      </c>
      <c r="O70" s="33">
        <v>0</v>
      </c>
      <c r="P70" s="33">
        <f aca="true" t="shared" si="9" ref="P70:P75">J70*O70</f>
        <v>0</v>
      </c>
      <c r="Q70" s="30"/>
      <c r="R70" s="30"/>
      <c r="S70" s="30"/>
      <c r="T70" s="30"/>
      <c r="U70" s="30"/>
    </row>
    <row r="71" spans="1:21" s="22" customFormat="1" ht="44.25" customHeight="1">
      <c r="A71" s="31">
        <v>62</v>
      </c>
      <c r="B71" s="32" t="s">
        <v>21</v>
      </c>
      <c r="C71" s="36" t="s">
        <v>152</v>
      </c>
      <c r="D71" s="36"/>
      <c r="E71" s="31">
        <v>198</v>
      </c>
      <c r="F71" s="31" t="s">
        <v>2</v>
      </c>
      <c r="G71" s="33">
        <v>1.42</v>
      </c>
      <c r="H71" s="33">
        <v>4.25</v>
      </c>
      <c r="I71" s="33">
        <v>17</v>
      </c>
      <c r="J71" s="33">
        <v>1600</v>
      </c>
      <c r="K71" s="33">
        <f t="shared" si="1"/>
        <v>27200</v>
      </c>
      <c r="L71" s="33">
        <v>0</v>
      </c>
      <c r="M71" s="33">
        <v>0</v>
      </c>
      <c r="N71" s="33">
        <f t="shared" si="2"/>
        <v>0</v>
      </c>
      <c r="O71" s="33">
        <v>0</v>
      </c>
      <c r="P71" s="33">
        <f t="shared" si="9"/>
        <v>0</v>
      </c>
      <c r="Q71" s="30"/>
      <c r="R71" s="30"/>
      <c r="S71" s="30"/>
      <c r="T71" s="30"/>
      <c r="U71" s="30"/>
    </row>
    <row r="72" spans="1:21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0.17</v>
      </c>
      <c r="H72" s="33">
        <v>0.5</v>
      </c>
      <c r="I72" s="33">
        <v>2</v>
      </c>
      <c r="J72" s="33">
        <v>900</v>
      </c>
      <c r="K72" s="33">
        <f t="shared" si="1"/>
        <v>1800</v>
      </c>
      <c r="L72" s="33">
        <v>0</v>
      </c>
      <c r="M72" s="33">
        <v>0</v>
      </c>
      <c r="N72" s="33">
        <f t="shared" si="2"/>
        <v>0</v>
      </c>
      <c r="O72" s="33">
        <v>0</v>
      </c>
      <c r="P72" s="33">
        <f t="shared" si="9"/>
        <v>0</v>
      </c>
      <c r="Q72" s="30"/>
      <c r="R72" s="30"/>
      <c r="S72" s="30"/>
      <c r="T72" s="30"/>
      <c r="U72" s="30"/>
    </row>
    <row r="73" spans="1:21" s="22" customFormat="1" ht="29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1</v>
      </c>
      <c r="H73" s="33">
        <v>3</v>
      </c>
      <c r="I73" s="33">
        <v>12</v>
      </c>
      <c r="J73" s="33">
        <v>430</v>
      </c>
      <c r="K73" s="33">
        <f t="shared" si="1"/>
        <v>5160</v>
      </c>
      <c r="L73" s="33">
        <v>0</v>
      </c>
      <c r="M73" s="33">
        <v>0</v>
      </c>
      <c r="N73" s="33">
        <f t="shared" si="2"/>
        <v>0</v>
      </c>
      <c r="O73" s="33">
        <v>0</v>
      </c>
      <c r="P73" s="33">
        <f t="shared" si="9"/>
        <v>0</v>
      </c>
      <c r="Q73" s="30"/>
      <c r="R73" s="30"/>
      <c r="S73" s="30"/>
      <c r="T73" s="30"/>
      <c r="U73" s="30"/>
    </row>
    <row r="74" spans="1:21" s="22" customFormat="1" ht="40.5" customHeight="1">
      <c r="A74" s="31">
        <v>65</v>
      </c>
      <c r="B74" s="32" t="s">
        <v>88</v>
      </c>
      <c r="C74" s="36" t="s">
        <v>153</v>
      </c>
      <c r="D74" s="36"/>
      <c r="E74" s="31">
        <v>198</v>
      </c>
      <c r="F74" s="31" t="s">
        <v>90</v>
      </c>
      <c r="G74" s="33">
        <v>1</v>
      </c>
      <c r="H74" s="33">
        <v>3</v>
      </c>
      <c r="I74" s="33">
        <v>12</v>
      </c>
      <c r="J74" s="33">
        <v>40</v>
      </c>
      <c r="K74" s="33">
        <v>480</v>
      </c>
      <c r="L74" s="33">
        <v>0</v>
      </c>
      <c r="M74" s="33">
        <v>0</v>
      </c>
      <c r="N74" s="33">
        <f t="shared" si="2"/>
        <v>0</v>
      </c>
      <c r="O74" s="33">
        <v>0</v>
      </c>
      <c r="P74" s="33">
        <f t="shared" si="9"/>
        <v>0</v>
      </c>
      <c r="Q74" s="30"/>
      <c r="R74" s="30"/>
      <c r="S74" s="30"/>
      <c r="T74" s="30"/>
      <c r="U74" s="30"/>
    </row>
    <row r="75" spans="1:21" s="22" customFormat="1" ht="29.25" customHeight="1">
      <c r="A75" s="31">
        <v>66</v>
      </c>
      <c r="B75" s="32" t="s">
        <v>93</v>
      </c>
      <c r="C75" s="36" t="s">
        <v>113</v>
      </c>
      <c r="D75" s="36"/>
      <c r="E75" s="31">
        <v>198</v>
      </c>
      <c r="F75" s="31" t="s">
        <v>90</v>
      </c>
      <c r="G75" s="33">
        <v>3</v>
      </c>
      <c r="H75" s="33">
        <v>9</v>
      </c>
      <c r="I75" s="33">
        <v>36</v>
      </c>
      <c r="J75" s="33">
        <v>30</v>
      </c>
      <c r="K75" s="33">
        <f>J75*I75</f>
        <v>1080</v>
      </c>
      <c r="L75" s="33">
        <v>0</v>
      </c>
      <c r="M75" s="33">
        <v>0</v>
      </c>
      <c r="N75" s="33">
        <f>J75*L75</f>
        <v>0</v>
      </c>
      <c r="O75" s="33">
        <v>0</v>
      </c>
      <c r="P75" s="33">
        <f t="shared" si="9"/>
        <v>0</v>
      </c>
      <c r="Q75" s="30"/>
      <c r="R75" s="30"/>
      <c r="S75" s="30"/>
      <c r="T75" s="30"/>
      <c r="U75" s="30"/>
    </row>
    <row r="76" spans="1:16" ht="12.75">
      <c r="A76" s="27"/>
      <c r="B76" s="40" t="s">
        <v>30</v>
      </c>
      <c r="C76" s="27"/>
      <c r="D76" s="27"/>
      <c r="E76" s="27"/>
      <c r="F76" s="27"/>
      <c r="G76" s="27"/>
      <c r="H76" s="27"/>
      <c r="I76" s="27"/>
      <c r="J76" s="27"/>
      <c r="K76" s="41">
        <f>SUM(K9:K75)</f>
        <v>3152845</v>
      </c>
      <c r="L76" s="27"/>
      <c r="M76" s="27"/>
      <c r="N76" s="41">
        <f>SUM(N9:N75)</f>
        <v>0</v>
      </c>
      <c r="O76" s="25">
        <f>I76+L76</f>
        <v>0</v>
      </c>
      <c r="P76" s="26">
        <f>SUM(P9:P75)</f>
        <v>0</v>
      </c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Q79-K76</f>
        <v>-127405</v>
      </c>
      <c r="L77" s="10"/>
      <c r="M77" s="10"/>
      <c r="N77" s="14"/>
      <c r="P77" s="11">
        <f>P76-P34-P33</f>
        <v>0</v>
      </c>
      <c r="R77" s="16">
        <f>P40+P41+P48+P51+P54+P57+P58+P59+P61+P62+P66</f>
        <v>0</v>
      </c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7" ht="12.75">
      <c r="B79" s="15"/>
      <c r="C79" s="2"/>
      <c r="D79" s="2"/>
      <c r="E79" s="2"/>
      <c r="I79" s="2"/>
      <c r="J79" s="2"/>
      <c r="K79" s="2"/>
      <c r="P79" s="16"/>
      <c r="Q79" s="1">
        <v>3025440</v>
      </c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1" ht="26.25" customHeight="1">
      <c r="B81" s="86" t="s">
        <v>137</v>
      </c>
      <c r="C81" s="86"/>
      <c r="D81" s="86"/>
      <c r="E81" s="2"/>
      <c r="H81" s="3"/>
      <c r="I81" s="2"/>
      <c r="J81" s="2"/>
      <c r="K81" s="2"/>
    </row>
    <row r="82" spans="4:15" ht="12.75">
      <c r="D82" s="2"/>
      <c r="E82" s="3"/>
      <c r="I82" s="3"/>
      <c r="J82" s="3"/>
      <c r="K82" s="3"/>
      <c r="L82" s="3"/>
      <c r="M82" s="3"/>
      <c r="N82" s="3"/>
      <c r="O82" s="3"/>
    </row>
    <row r="83" spans="4:15" ht="12.75">
      <c r="D83" s="2"/>
      <c r="E83" s="3" t="s">
        <v>104</v>
      </c>
      <c r="I83" s="3"/>
      <c r="J83" s="3"/>
      <c r="K83" s="3"/>
      <c r="L83" s="3"/>
      <c r="M83" s="3"/>
      <c r="N83" s="3"/>
      <c r="O83" s="3"/>
    </row>
    <row r="84" spans="4:15" ht="12.75">
      <c r="D84" s="2"/>
      <c r="E84" s="3"/>
      <c r="I84" s="3"/>
      <c r="J84" s="3"/>
      <c r="K84" s="3"/>
      <c r="L84" s="3"/>
      <c r="M84" s="3"/>
      <c r="N84" s="3"/>
      <c r="O84" s="3"/>
    </row>
    <row r="85" spans="4:15" ht="12.75">
      <c r="D85" s="2"/>
      <c r="E85" s="3"/>
      <c r="I85" s="3"/>
      <c r="J85" s="3"/>
      <c r="K85" s="3"/>
      <c r="L85" s="3"/>
      <c r="M85" s="3"/>
      <c r="N85" s="3"/>
      <c r="O85" s="3"/>
    </row>
    <row r="86" spans="5:15" ht="12.75">
      <c r="E86" s="3"/>
      <c r="I86" s="3"/>
      <c r="J86" s="3"/>
      <c r="K86" s="3"/>
      <c r="L86" s="3"/>
      <c r="M86" s="3"/>
      <c r="N86" s="3"/>
      <c r="O86" s="3"/>
    </row>
    <row r="87" spans="8:15" ht="12.75">
      <c r="H87" s="3"/>
      <c r="I87" s="3"/>
      <c r="J87" s="3"/>
      <c r="K87" s="3"/>
      <c r="L87" s="3"/>
      <c r="M87" s="3"/>
      <c r="N87" s="3"/>
      <c r="O87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65" r:id="rId1"/>
  <rowBreaks count="2" manualBreakCount="2">
    <brk id="40" max="255" man="1"/>
    <brk id="62" max="17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86"/>
  <sheetViews>
    <sheetView view="pageBreakPreview" zoomScale="90" zoomScaleSheetLayoutView="90" zoomScalePageLayoutView="0" workbookViewId="0" topLeftCell="A31">
      <selection activeCell="I35" sqref="I35"/>
    </sheetView>
  </sheetViews>
  <sheetFormatPr defaultColWidth="8.875" defaultRowHeight="12.75"/>
  <cols>
    <col min="1" max="1" width="4.75390625" style="1" customWidth="1"/>
    <col min="2" max="2" width="31.375" style="1" customWidth="1"/>
    <col min="3" max="3" width="10.875" style="1" customWidth="1"/>
    <col min="4" max="4" width="12.625" style="1" customWidth="1"/>
    <col min="5" max="5" width="7.125" style="1" customWidth="1"/>
    <col min="6" max="6" width="7.625" style="1" customWidth="1"/>
    <col min="7" max="7" width="8.00390625" style="1" customWidth="1"/>
    <col min="8" max="8" width="8.25390625" style="1" customWidth="1"/>
    <col min="9" max="9" width="9.875" style="1" customWidth="1"/>
    <col min="10" max="10" width="8.625" style="1" customWidth="1"/>
    <col min="11" max="11" width="14.75390625" style="1" customWidth="1"/>
    <col min="12" max="12" width="11.25390625" style="1" customWidth="1"/>
    <col min="13" max="13" width="11.625" style="1" customWidth="1"/>
    <col min="14" max="14" width="12.375" style="1" customWidth="1"/>
    <col min="15" max="15" width="10.00390625" style="1" customWidth="1"/>
    <col min="16" max="16" width="15.00390625" style="1" customWidth="1"/>
    <col min="17" max="17" width="4.25390625" style="1" customWidth="1"/>
    <col min="18" max="18" width="10.75390625" style="1" customWidth="1"/>
    <col min="19" max="21" width="8.875" style="1" customWidth="1"/>
    <col min="22" max="16384" width="8.875" style="1" customWidth="1"/>
  </cols>
  <sheetData>
    <row r="2" spans="1:15" ht="12.75">
      <c r="A2" s="85" t="s">
        <v>163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</row>
    <row r="3" spans="1:15" ht="12.75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"/>
    </row>
    <row r="4" spans="1:15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39.75" customHeight="1">
      <c r="A6" s="80" t="s">
        <v>0</v>
      </c>
      <c r="B6" s="80" t="s">
        <v>31</v>
      </c>
      <c r="C6" s="80" t="s">
        <v>34</v>
      </c>
      <c r="D6" s="80" t="s">
        <v>35</v>
      </c>
      <c r="E6" s="80" t="s">
        <v>55</v>
      </c>
      <c r="F6" s="80" t="s">
        <v>32</v>
      </c>
      <c r="G6" s="87" t="s">
        <v>36</v>
      </c>
      <c r="H6" s="88"/>
      <c r="I6" s="89"/>
      <c r="J6" s="80" t="s">
        <v>33</v>
      </c>
      <c r="K6" s="80" t="s">
        <v>41</v>
      </c>
      <c r="L6" s="80" t="s">
        <v>68</v>
      </c>
      <c r="M6" s="80" t="s">
        <v>126</v>
      </c>
      <c r="N6" s="82" t="s">
        <v>40</v>
      </c>
      <c r="O6" s="83" t="s">
        <v>49</v>
      </c>
      <c r="P6" s="84"/>
    </row>
    <row r="7" spans="1:16" ht="58.5" customHeight="1">
      <c r="A7" s="81"/>
      <c r="B7" s="81"/>
      <c r="C7" s="81"/>
      <c r="D7" s="81"/>
      <c r="E7" s="81"/>
      <c r="F7" s="81"/>
      <c r="G7" s="7" t="s">
        <v>37</v>
      </c>
      <c r="H7" s="7" t="s">
        <v>38</v>
      </c>
      <c r="I7" s="7" t="s">
        <v>67</v>
      </c>
      <c r="J7" s="81"/>
      <c r="K7" s="81"/>
      <c r="L7" s="81"/>
      <c r="M7" s="81"/>
      <c r="N7" s="80"/>
      <c r="O7" s="7" t="s">
        <v>50</v>
      </c>
      <c r="P7" s="8" t="s">
        <v>51</v>
      </c>
    </row>
    <row r="8" spans="1:16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7">
        <v>8</v>
      </c>
      <c r="I8" s="7">
        <v>9</v>
      </c>
      <c r="J8" s="6">
        <v>10</v>
      </c>
      <c r="K8" s="6"/>
      <c r="L8" s="6">
        <v>17</v>
      </c>
      <c r="M8" s="6">
        <v>18</v>
      </c>
      <c r="N8" s="5">
        <v>19</v>
      </c>
      <c r="O8" s="7"/>
      <c r="P8" s="9"/>
    </row>
    <row r="9" spans="1:18" s="22" customFormat="1" ht="12.75">
      <c r="A9" s="31">
        <v>1</v>
      </c>
      <c r="B9" s="32" t="s">
        <v>1</v>
      </c>
      <c r="C9" s="31">
        <v>80</v>
      </c>
      <c r="D9" s="31">
        <v>50</v>
      </c>
      <c r="E9" s="31">
        <v>198</v>
      </c>
      <c r="F9" s="31" t="s">
        <v>2</v>
      </c>
      <c r="G9" s="33">
        <v>420</v>
      </c>
      <c r="H9" s="33">
        <v>1260</v>
      </c>
      <c r="I9" s="33">
        <v>5040</v>
      </c>
      <c r="J9" s="33">
        <v>120</v>
      </c>
      <c r="K9" s="33">
        <f>J9*I9</f>
        <v>604800</v>
      </c>
      <c r="L9" s="33">
        <v>570</v>
      </c>
      <c r="M9" s="33">
        <v>47.5</v>
      </c>
      <c r="N9" s="33">
        <f>J9*L9</f>
        <v>68400</v>
      </c>
      <c r="O9" s="33">
        <f>I9+L9</f>
        <v>5610</v>
      </c>
      <c r="P9" s="33">
        <f aca="true" t="shared" si="0" ref="P9:P23">J9*O9</f>
        <v>673200</v>
      </c>
      <c r="Q9" s="30"/>
      <c r="R9" s="30"/>
    </row>
    <row r="10" spans="1:18" s="22" customFormat="1" ht="12.75">
      <c r="A10" s="31">
        <v>2</v>
      </c>
      <c r="B10" s="32" t="s">
        <v>57</v>
      </c>
      <c r="C10" s="31">
        <v>35</v>
      </c>
      <c r="D10" s="31"/>
      <c r="E10" s="31">
        <v>198</v>
      </c>
      <c r="F10" s="31" t="s">
        <v>2</v>
      </c>
      <c r="G10" s="33">
        <v>183.75</v>
      </c>
      <c r="H10" s="33">
        <v>551.25</v>
      </c>
      <c r="I10" s="33">
        <v>2205</v>
      </c>
      <c r="J10" s="33">
        <v>200</v>
      </c>
      <c r="K10" s="33">
        <f>J10*I10</f>
        <v>441000</v>
      </c>
      <c r="L10" s="33">
        <f>M10*4</f>
        <v>0</v>
      </c>
      <c r="M10" s="33">
        <v>0</v>
      </c>
      <c r="N10" s="33">
        <f>J10*L10</f>
        <v>0</v>
      </c>
      <c r="O10" s="33">
        <f>I10+L10</f>
        <v>2205</v>
      </c>
      <c r="P10" s="33">
        <f t="shared" si="0"/>
        <v>441000</v>
      </c>
      <c r="Q10" s="30"/>
      <c r="R10" s="30"/>
    </row>
    <row r="11" spans="1:18" s="22" customFormat="1" ht="12.75">
      <c r="A11" s="31">
        <v>3</v>
      </c>
      <c r="B11" s="32" t="s">
        <v>3</v>
      </c>
      <c r="C11" s="31">
        <v>28</v>
      </c>
      <c r="D11" s="31">
        <v>1</v>
      </c>
      <c r="E11" s="31">
        <v>198</v>
      </c>
      <c r="F11" s="31" t="s">
        <v>2</v>
      </c>
      <c r="G11" s="33">
        <v>146.75</v>
      </c>
      <c r="H11" s="33">
        <v>440.25</v>
      </c>
      <c r="I11" s="33">
        <v>1761</v>
      </c>
      <c r="J11" s="33">
        <v>135</v>
      </c>
      <c r="K11" s="33">
        <f aca="true" t="shared" si="1" ref="K11:K74">J11*I11</f>
        <v>237735</v>
      </c>
      <c r="L11" s="33">
        <v>12</v>
      </c>
      <c r="M11" s="33">
        <v>1</v>
      </c>
      <c r="N11" s="33">
        <f aca="true" t="shared" si="2" ref="N11:N74">J11*L11</f>
        <v>1620</v>
      </c>
      <c r="O11" s="33">
        <f>I11+L11</f>
        <v>1773</v>
      </c>
      <c r="P11" s="33">
        <f t="shared" si="0"/>
        <v>239355</v>
      </c>
      <c r="Q11" s="30"/>
      <c r="R11" s="30"/>
    </row>
    <row r="12" spans="1:18" s="23" customFormat="1" ht="12.75">
      <c r="A12" s="31">
        <v>4</v>
      </c>
      <c r="B12" s="32" t="s">
        <v>4</v>
      </c>
      <c r="C12" s="31">
        <v>8</v>
      </c>
      <c r="D12" s="31">
        <v>2</v>
      </c>
      <c r="E12" s="31">
        <v>198</v>
      </c>
      <c r="F12" s="31" t="s">
        <v>2</v>
      </c>
      <c r="G12" s="33">
        <v>42</v>
      </c>
      <c r="H12" s="33">
        <v>126</v>
      </c>
      <c r="I12" s="33">
        <v>504</v>
      </c>
      <c r="J12" s="33">
        <v>170</v>
      </c>
      <c r="K12" s="33">
        <f t="shared" si="1"/>
        <v>85680</v>
      </c>
      <c r="L12" s="33">
        <v>23</v>
      </c>
      <c r="M12" s="33">
        <v>1.92</v>
      </c>
      <c r="N12" s="33">
        <f t="shared" si="2"/>
        <v>3910</v>
      </c>
      <c r="O12" s="33">
        <f aca="true" t="shared" si="3" ref="O12:O75">I12+L12</f>
        <v>527</v>
      </c>
      <c r="P12" s="33">
        <f t="shared" si="0"/>
        <v>89590</v>
      </c>
      <c r="Q12" s="44"/>
      <c r="R12" s="44"/>
    </row>
    <row r="13" spans="1:18" s="22" customFormat="1" ht="12.75">
      <c r="A13" s="31">
        <v>5</v>
      </c>
      <c r="B13" s="32" t="s">
        <v>5</v>
      </c>
      <c r="C13" s="31">
        <v>10</v>
      </c>
      <c r="D13" s="31">
        <v>2</v>
      </c>
      <c r="E13" s="31">
        <v>198</v>
      </c>
      <c r="F13" s="31" t="s">
        <v>2</v>
      </c>
      <c r="G13" s="33">
        <v>52.08</v>
      </c>
      <c r="H13" s="33">
        <v>156.25</v>
      </c>
      <c r="I13" s="33">
        <v>625</v>
      </c>
      <c r="J13" s="33">
        <v>230</v>
      </c>
      <c r="K13" s="33">
        <f>J13*I13</f>
        <v>143750</v>
      </c>
      <c r="L13" s="33">
        <v>23</v>
      </c>
      <c r="M13" s="33">
        <v>1.92</v>
      </c>
      <c r="N13" s="33">
        <f t="shared" si="2"/>
        <v>5290</v>
      </c>
      <c r="O13" s="33">
        <f t="shared" si="3"/>
        <v>648</v>
      </c>
      <c r="P13" s="33">
        <f t="shared" si="0"/>
        <v>149040</v>
      </c>
      <c r="Q13" s="30"/>
      <c r="R13" s="30"/>
    </row>
    <row r="14" spans="1:18" s="23" customFormat="1" ht="12.75">
      <c r="A14" s="31">
        <v>6</v>
      </c>
      <c r="B14" s="32" t="s">
        <v>6</v>
      </c>
      <c r="C14" s="31">
        <v>3</v>
      </c>
      <c r="D14" s="31">
        <v>3</v>
      </c>
      <c r="E14" s="31">
        <v>198</v>
      </c>
      <c r="F14" s="31" t="s">
        <v>2</v>
      </c>
      <c r="G14" s="33">
        <v>15.92</v>
      </c>
      <c r="H14" s="33">
        <v>47.75</v>
      </c>
      <c r="I14" s="33">
        <v>191</v>
      </c>
      <c r="J14" s="33">
        <v>290</v>
      </c>
      <c r="K14" s="33">
        <f t="shared" si="1"/>
        <v>55390</v>
      </c>
      <c r="L14" s="33">
        <v>35</v>
      </c>
      <c r="M14" s="33">
        <v>2.92</v>
      </c>
      <c r="N14" s="33">
        <f t="shared" si="2"/>
        <v>10150</v>
      </c>
      <c r="O14" s="33">
        <f t="shared" si="3"/>
        <v>226</v>
      </c>
      <c r="P14" s="33">
        <f t="shared" si="0"/>
        <v>65540</v>
      </c>
      <c r="Q14" s="44"/>
      <c r="R14" s="44"/>
    </row>
    <row r="15" spans="1:18" s="23" customFormat="1" ht="12.75">
      <c r="A15" s="31">
        <v>7</v>
      </c>
      <c r="B15" s="32" t="s">
        <v>7</v>
      </c>
      <c r="C15" s="31">
        <v>2</v>
      </c>
      <c r="D15" s="31"/>
      <c r="E15" s="31">
        <v>198</v>
      </c>
      <c r="F15" s="31" t="s">
        <v>2</v>
      </c>
      <c r="G15" s="33">
        <v>9.92</v>
      </c>
      <c r="H15" s="33">
        <v>29.75</v>
      </c>
      <c r="I15" s="33">
        <v>119</v>
      </c>
      <c r="J15" s="33">
        <v>150</v>
      </c>
      <c r="K15" s="33">
        <f t="shared" si="1"/>
        <v>17850</v>
      </c>
      <c r="L15" s="33">
        <f aca="true" t="shared" si="4" ref="L15:L74">M15*4</f>
        <v>0</v>
      </c>
      <c r="M15" s="33">
        <v>0</v>
      </c>
      <c r="N15" s="33">
        <f t="shared" si="2"/>
        <v>0</v>
      </c>
      <c r="O15" s="33">
        <f t="shared" si="3"/>
        <v>119</v>
      </c>
      <c r="P15" s="33">
        <f t="shared" si="0"/>
        <v>17850</v>
      </c>
      <c r="Q15" s="44"/>
      <c r="R15" s="44"/>
    </row>
    <row r="16" spans="1:18" s="23" customFormat="1" ht="12.75">
      <c r="A16" s="31">
        <v>8</v>
      </c>
      <c r="B16" s="32" t="s">
        <v>8</v>
      </c>
      <c r="C16" s="31">
        <v>1.5</v>
      </c>
      <c r="D16" s="31">
        <v>1</v>
      </c>
      <c r="E16" s="31">
        <v>198</v>
      </c>
      <c r="F16" s="31" t="s">
        <v>2</v>
      </c>
      <c r="G16" s="33">
        <v>7.5</v>
      </c>
      <c r="H16" s="33">
        <v>22.5</v>
      </c>
      <c r="I16" s="33">
        <v>90</v>
      </c>
      <c r="J16" s="33">
        <v>95</v>
      </c>
      <c r="K16" s="33">
        <f t="shared" si="1"/>
        <v>8550</v>
      </c>
      <c r="L16" s="33">
        <v>12</v>
      </c>
      <c r="M16" s="33">
        <v>1</v>
      </c>
      <c r="N16" s="33">
        <f t="shared" si="2"/>
        <v>1140</v>
      </c>
      <c r="O16" s="33">
        <f t="shared" si="3"/>
        <v>102</v>
      </c>
      <c r="P16" s="33">
        <f t="shared" si="0"/>
        <v>9690</v>
      </c>
      <c r="Q16" s="44"/>
      <c r="R16" s="44"/>
    </row>
    <row r="17" spans="1:18" s="23" customFormat="1" ht="12.75">
      <c r="A17" s="31">
        <v>9</v>
      </c>
      <c r="B17" s="32" t="s">
        <v>9</v>
      </c>
      <c r="C17" s="31">
        <v>1.5</v>
      </c>
      <c r="D17" s="31"/>
      <c r="E17" s="31">
        <v>198</v>
      </c>
      <c r="F17" s="31" t="s">
        <v>2</v>
      </c>
      <c r="G17" s="33">
        <v>7.33</v>
      </c>
      <c r="H17" s="33">
        <v>22</v>
      </c>
      <c r="I17" s="33">
        <v>88</v>
      </c>
      <c r="J17" s="33">
        <v>95</v>
      </c>
      <c r="K17" s="33">
        <f t="shared" si="1"/>
        <v>8360</v>
      </c>
      <c r="L17" s="33">
        <f t="shared" si="4"/>
        <v>0</v>
      </c>
      <c r="M17" s="33">
        <v>0</v>
      </c>
      <c r="N17" s="33">
        <f t="shared" si="2"/>
        <v>0</v>
      </c>
      <c r="O17" s="33">
        <f t="shared" si="3"/>
        <v>88</v>
      </c>
      <c r="P17" s="33">
        <f t="shared" si="0"/>
        <v>8360</v>
      </c>
      <c r="Q17" s="44"/>
      <c r="R17" s="44"/>
    </row>
    <row r="18" spans="1:18" s="23" customFormat="1" ht="12.75">
      <c r="A18" s="31">
        <v>10</v>
      </c>
      <c r="B18" s="32" t="s">
        <v>10</v>
      </c>
      <c r="C18" s="31">
        <v>6</v>
      </c>
      <c r="D18" s="31">
        <v>4</v>
      </c>
      <c r="E18" s="31">
        <v>198</v>
      </c>
      <c r="F18" s="31" t="s">
        <v>2</v>
      </c>
      <c r="G18" s="33">
        <v>29.67</v>
      </c>
      <c r="H18" s="33">
        <v>89</v>
      </c>
      <c r="I18" s="33">
        <v>356</v>
      </c>
      <c r="J18" s="33">
        <v>155</v>
      </c>
      <c r="K18" s="33">
        <f t="shared" si="1"/>
        <v>55180</v>
      </c>
      <c r="L18" s="33">
        <v>46</v>
      </c>
      <c r="M18" s="33">
        <v>3.83</v>
      </c>
      <c r="N18" s="33">
        <f t="shared" si="2"/>
        <v>7130</v>
      </c>
      <c r="O18" s="33">
        <f t="shared" si="3"/>
        <v>402</v>
      </c>
      <c r="P18" s="33">
        <f t="shared" si="0"/>
        <v>62310</v>
      </c>
      <c r="Q18" s="44"/>
      <c r="R18" s="44"/>
    </row>
    <row r="19" spans="1:18" s="22" customFormat="1" ht="12.75">
      <c r="A19" s="31">
        <v>11</v>
      </c>
      <c r="B19" s="32" t="s">
        <v>11</v>
      </c>
      <c r="C19" s="31">
        <v>1.5</v>
      </c>
      <c r="D19" s="31"/>
      <c r="E19" s="31">
        <v>198</v>
      </c>
      <c r="F19" s="31" t="s">
        <v>2</v>
      </c>
      <c r="G19" s="33">
        <v>7.33</v>
      </c>
      <c r="H19" s="33">
        <v>22</v>
      </c>
      <c r="I19" s="33">
        <v>88</v>
      </c>
      <c r="J19" s="33">
        <v>130</v>
      </c>
      <c r="K19" s="33">
        <f t="shared" si="1"/>
        <v>11440</v>
      </c>
      <c r="L19" s="33">
        <f t="shared" si="4"/>
        <v>0</v>
      </c>
      <c r="M19" s="33">
        <v>0</v>
      </c>
      <c r="N19" s="33">
        <f t="shared" si="2"/>
        <v>0</v>
      </c>
      <c r="O19" s="33">
        <f t="shared" si="3"/>
        <v>88</v>
      </c>
      <c r="P19" s="33">
        <f t="shared" si="0"/>
        <v>11440</v>
      </c>
      <c r="Q19" s="30"/>
      <c r="R19" s="30"/>
    </row>
    <row r="20" spans="1:18" s="22" customFormat="1" ht="14.25" customHeight="1">
      <c r="A20" s="31">
        <v>12</v>
      </c>
      <c r="B20" s="32" t="s">
        <v>12</v>
      </c>
      <c r="C20" s="31">
        <v>1.5</v>
      </c>
      <c r="D20" s="31"/>
      <c r="E20" s="31">
        <v>198</v>
      </c>
      <c r="F20" s="31" t="s">
        <v>2</v>
      </c>
      <c r="G20" s="33">
        <v>7.33</v>
      </c>
      <c r="H20" s="33">
        <v>22</v>
      </c>
      <c r="I20" s="33">
        <v>88</v>
      </c>
      <c r="J20" s="33">
        <v>120</v>
      </c>
      <c r="K20" s="33">
        <f t="shared" si="1"/>
        <v>10560</v>
      </c>
      <c r="L20" s="33">
        <f t="shared" si="4"/>
        <v>0</v>
      </c>
      <c r="M20" s="33">
        <v>0</v>
      </c>
      <c r="N20" s="33">
        <f t="shared" si="2"/>
        <v>0</v>
      </c>
      <c r="O20" s="33">
        <f t="shared" si="3"/>
        <v>88</v>
      </c>
      <c r="P20" s="33">
        <f t="shared" si="0"/>
        <v>10560</v>
      </c>
      <c r="Q20" s="30"/>
      <c r="R20" s="30"/>
    </row>
    <row r="21" spans="1:18" s="22" customFormat="1" ht="14.25" customHeight="1">
      <c r="A21" s="31">
        <v>13</v>
      </c>
      <c r="B21" s="32" t="s">
        <v>13</v>
      </c>
      <c r="C21" s="31">
        <v>0.5</v>
      </c>
      <c r="D21" s="31">
        <v>1</v>
      </c>
      <c r="E21" s="31">
        <v>198</v>
      </c>
      <c r="F21" s="31" t="s">
        <v>2</v>
      </c>
      <c r="G21" s="33">
        <v>2.75</v>
      </c>
      <c r="H21" s="33">
        <v>8.25</v>
      </c>
      <c r="I21" s="33">
        <v>33</v>
      </c>
      <c r="J21" s="33">
        <v>410</v>
      </c>
      <c r="K21" s="33">
        <f t="shared" si="1"/>
        <v>13530</v>
      </c>
      <c r="L21" s="33">
        <v>12</v>
      </c>
      <c r="M21" s="33">
        <v>1</v>
      </c>
      <c r="N21" s="33">
        <f t="shared" si="2"/>
        <v>4920</v>
      </c>
      <c r="O21" s="33">
        <f t="shared" si="3"/>
        <v>45</v>
      </c>
      <c r="P21" s="33">
        <f t="shared" si="0"/>
        <v>18450</v>
      </c>
      <c r="Q21" s="30"/>
      <c r="R21" s="30"/>
    </row>
    <row r="22" spans="1:18" s="22" customFormat="1" ht="12.75" customHeight="1">
      <c r="A22" s="31">
        <v>14</v>
      </c>
      <c r="B22" s="32" t="s">
        <v>122</v>
      </c>
      <c r="C22" s="31">
        <v>0.5</v>
      </c>
      <c r="D22" s="31">
        <v>1</v>
      </c>
      <c r="E22" s="31">
        <v>198</v>
      </c>
      <c r="F22" s="31" t="s">
        <v>2</v>
      </c>
      <c r="G22" s="33">
        <v>2.75</v>
      </c>
      <c r="H22" s="33">
        <v>8.25</v>
      </c>
      <c r="I22" s="33">
        <v>33</v>
      </c>
      <c r="J22" s="33">
        <v>110</v>
      </c>
      <c r="K22" s="33">
        <f t="shared" si="1"/>
        <v>3630</v>
      </c>
      <c r="L22" s="33">
        <v>12</v>
      </c>
      <c r="M22" s="33">
        <v>1</v>
      </c>
      <c r="N22" s="33">
        <f t="shared" si="2"/>
        <v>1320</v>
      </c>
      <c r="O22" s="33">
        <f t="shared" si="3"/>
        <v>45</v>
      </c>
      <c r="P22" s="33">
        <f t="shared" si="0"/>
        <v>4950</v>
      </c>
      <c r="Q22" s="30"/>
      <c r="R22" s="30"/>
    </row>
    <row r="23" spans="1:18" s="22" customFormat="1" ht="13.5" customHeight="1">
      <c r="A23" s="31">
        <v>15</v>
      </c>
      <c r="B23" s="32" t="s">
        <v>63</v>
      </c>
      <c r="C23" s="31">
        <v>1.5</v>
      </c>
      <c r="D23" s="31"/>
      <c r="E23" s="31">
        <v>198</v>
      </c>
      <c r="F23" s="31" t="s">
        <v>2</v>
      </c>
      <c r="G23" s="33">
        <v>7.33</v>
      </c>
      <c r="H23" s="33">
        <v>22</v>
      </c>
      <c r="I23" s="33">
        <v>88</v>
      </c>
      <c r="J23" s="33">
        <v>220</v>
      </c>
      <c r="K23" s="33">
        <f t="shared" si="1"/>
        <v>19360</v>
      </c>
      <c r="L23" s="33">
        <f t="shared" si="4"/>
        <v>0</v>
      </c>
      <c r="M23" s="33">
        <v>0</v>
      </c>
      <c r="N23" s="33">
        <f t="shared" si="2"/>
        <v>0</v>
      </c>
      <c r="O23" s="33">
        <f t="shared" si="3"/>
        <v>88</v>
      </c>
      <c r="P23" s="33">
        <f t="shared" si="0"/>
        <v>19360</v>
      </c>
      <c r="Q23" s="30"/>
      <c r="R23" s="30"/>
    </row>
    <row r="24" spans="1:18" ht="12.75">
      <c r="A24" s="42"/>
      <c r="B24" s="32" t="s">
        <v>14</v>
      </c>
      <c r="C24" s="42"/>
      <c r="D24" s="42"/>
      <c r="E24" s="42"/>
      <c r="F24" s="42"/>
      <c r="G24" s="42"/>
      <c r="H24" s="42"/>
      <c r="I24" s="43"/>
      <c r="J24" s="42"/>
      <c r="K24" s="42"/>
      <c r="L24" s="43"/>
      <c r="M24" s="42"/>
      <c r="N24" s="42"/>
      <c r="O24" s="42"/>
      <c r="P24" s="42"/>
      <c r="Q24" s="30"/>
      <c r="R24" s="30"/>
    </row>
    <row r="25" spans="1:18" s="22" customFormat="1" ht="12.75">
      <c r="A25" s="31">
        <v>16</v>
      </c>
      <c r="B25" s="32" t="s">
        <v>42</v>
      </c>
      <c r="C25" s="31">
        <v>160</v>
      </c>
      <c r="D25" s="31">
        <v>60</v>
      </c>
      <c r="E25" s="31">
        <v>198</v>
      </c>
      <c r="F25" s="31" t="s">
        <v>2</v>
      </c>
      <c r="G25" s="33">
        <v>791.67</v>
      </c>
      <c r="H25" s="33">
        <v>2375</v>
      </c>
      <c r="I25" s="33">
        <v>9500</v>
      </c>
      <c r="J25" s="33">
        <v>150</v>
      </c>
      <c r="K25" s="33">
        <f t="shared" si="1"/>
        <v>1425000</v>
      </c>
      <c r="L25" s="33">
        <v>684</v>
      </c>
      <c r="M25" s="33">
        <v>57</v>
      </c>
      <c r="N25" s="33">
        <f>J25*L25</f>
        <v>102600</v>
      </c>
      <c r="O25" s="33">
        <f t="shared" si="3"/>
        <v>10184</v>
      </c>
      <c r="P25" s="33">
        <f aca="true" t="shared" si="5" ref="P25:P75">J25*O25</f>
        <v>1527600</v>
      </c>
      <c r="Q25" s="30"/>
      <c r="R25" s="30"/>
    </row>
    <row r="26" spans="1:18" s="22" customFormat="1" ht="12.75">
      <c r="A26" s="31">
        <v>17</v>
      </c>
      <c r="B26" s="32" t="s">
        <v>43</v>
      </c>
      <c r="C26" s="31">
        <v>44</v>
      </c>
      <c r="D26" s="31">
        <v>10</v>
      </c>
      <c r="E26" s="31">
        <v>198</v>
      </c>
      <c r="F26" s="31" t="s">
        <v>2</v>
      </c>
      <c r="G26" s="33">
        <v>217.83</v>
      </c>
      <c r="H26" s="33">
        <v>653.5</v>
      </c>
      <c r="I26" s="33">
        <v>2614</v>
      </c>
      <c r="J26" s="33">
        <v>120</v>
      </c>
      <c r="K26" s="33">
        <f t="shared" si="1"/>
        <v>313680</v>
      </c>
      <c r="L26" s="33">
        <v>114</v>
      </c>
      <c r="M26" s="33">
        <v>9.5</v>
      </c>
      <c r="N26" s="33">
        <f t="shared" si="2"/>
        <v>13680</v>
      </c>
      <c r="O26" s="33">
        <f t="shared" si="3"/>
        <v>2728</v>
      </c>
      <c r="P26" s="33">
        <f t="shared" si="5"/>
        <v>327360</v>
      </c>
      <c r="Q26" s="30"/>
      <c r="R26" s="30"/>
    </row>
    <row r="27" spans="1:18" s="22" customFormat="1" ht="12.75">
      <c r="A27" s="31">
        <v>18</v>
      </c>
      <c r="B27" s="32" t="s">
        <v>44</v>
      </c>
      <c r="C27" s="31">
        <v>40</v>
      </c>
      <c r="D27" s="31">
        <v>9</v>
      </c>
      <c r="E27" s="31">
        <v>198</v>
      </c>
      <c r="F27" s="31" t="s">
        <v>2</v>
      </c>
      <c r="G27" s="33">
        <v>198</v>
      </c>
      <c r="H27" s="33">
        <f aca="true" t="shared" si="6" ref="H27:H32">G27*3</f>
        <v>594</v>
      </c>
      <c r="I27" s="33">
        <f>H27*4</f>
        <v>2376</v>
      </c>
      <c r="J27" s="33">
        <v>130</v>
      </c>
      <c r="K27" s="33">
        <f t="shared" si="1"/>
        <v>308880</v>
      </c>
      <c r="L27" s="33">
        <v>103</v>
      </c>
      <c r="M27" s="33">
        <v>8.58</v>
      </c>
      <c r="N27" s="33">
        <f t="shared" si="2"/>
        <v>13390</v>
      </c>
      <c r="O27" s="33">
        <f t="shared" si="3"/>
        <v>2479</v>
      </c>
      <c r="P27" s="33">
        <f t="shared" si="5"/>
        <v>322270</v>
      </c>
      <c r="Q27" s="30"/>
      <c r="R27" s="30"/>
    </row>
    <row r="28" spans="1:18" s="22" customFormat="1" ht="12.75">
      <c r="A28" s="31">
        <v>19</v>
      </c>
      <c r="B28" s="32" t="s">
        <v>45</v>
      </c>
      <c r="C28" s="31">
        <v>16</v>
      </c>
      <c r="D28" s="31">
        <v>5</v>
      </c>
      <c r="E28" s="31">
        <v>198</v>
      </c>
      <c r="F28" s="31" t="s">
        <v>2</v>
      </c>
      <c r="G28" s="33">
        <v>79.17</v>
      </c>
      <c r="H28" s="33">
        <v>237.5</v>
      </c>
      <c r="I28" s="33">
        <v>950</v>
      </c>
      <c r="J28" s="33">
        <v>130</v>
      </c>
      <c r="K28" s="33">
        <f t="shared" si="1"/>
        <v>123500</v>
      </c>
      <c r="L28" s="33">
        <v>57</v>
      </c>
      <c r="M28" s="33">
        <v>4.75</v>
      </c>
      <c r="N28" s="33">
        <f t="shared" si="2"/>
        <v>7410</v>
      </c>
      <c r="O28" s="33">
        <f t="shared" si="3"/>
        <v>1007</v>
      </c>
      <c r="P28" s="33">
        <f t="shared" si="5"/>
        <v>130910</v>
      </c>
      <c r="Q28" s="30"/>
      <c r="R28" s="30"/>
    </row>
    <row r="29" spans="1:18" s="22" customFormat="1" ht="12.75">
      <c r="A29" s="31">
        <v>20</v>
      </c>
      <c r="B29" s="32" t="s">
        <v>46</v>
      </c>
      <c r="C29" s="31">
        <v>26</v>
      </c>
      <c r="D29" s="31">
        <v>10</v>
      </c>
      <c r="E29" s="31">
        <v>198</v>
      </c>
      <c r="F29" s="31" t="s">
        <v>2</v>
      </c>
      <c r="G29" s="33">
        <v>128.67</v>
      </c>
      <c r="H29" s="33">
        <v>386</v>
      </c>
      <c r="I29" s="33">
        <v>1544</v>
      </c>
      <c r="J29" s="33">
        <v>110</v>
      </c>
      <c r="K29" s="33">
        <f t="shared" si="1"/>
        <v>169840</v>
      </c>
      <c r="L29" s="33">
        <v>114</v>
      </c>
      <c r="M29" s="33">
        <v>9.5</v>
      </c>
      <c r="N29" s="33">
        <f t="shared" si="2"/>
        <v>12540</v>
      </c>
      <c r="O29" s="33">
        <f t="shared" si="3"/>
        <v>1658</v>
      </c>
      <c r="P29" s="33">
        <f t="shared" si="5"/>
        <v>182380</v>
      </c>
      <c r="Q29" s="30"/>
      <c r="R29" s="30"/>
    </row>
    <row r="30" spans="1:18" s="23" customFormat="1" ht="14.25" customHeight="1">
      <c r="A30" s="31">
        <v>21</v>
      </c>
      <c r="B30" s="32" t="s">
        <v>69</v>
      </c>
      <c r="C30" s="31">
        <v>0.5</v>
      </c>
      <c r="D30" s="31"/>
      <c r="E30" s="31">
        <v>198</v>
      </c>
      <c r="F30" s="31" t="s">
        <v>2</v>
      </c>
      <c r="G30" s="33">
        <v>2.5</v>
      </c>
      <c r="H30" s="33">
        <f t="shared" si="6"/>
        <v>7.5</v>
      </c>
      <c r="I30" s="33">
        <f>H30*4</f>
        <v>30</v>
      </c>
      <c r="J30" s="33">
        <v>1200</v>
      </c>
      <c r="K30" s="33">
        <f t="shared" si="1"/>
        <v>36000</v>
      </c>
      <c r="L30" s="33">
        <v>0</v>
      </c>
      <c r="M30" s="33">
        <v>0</v>
      </c>
      <c r="N30" s="33">
        <f t="shared" si="2"/>
        <v>0</v>
      </c>
      <c r="O30" s="33">
        <f>I30+L30</f>
        <v>30</v>
      </c>
      <c r="P30" s="33">
        <f t="shared" si="5"/>
        <v>36000</v>
      </c>
      <c r="Q30" s="44"/>
      <c r="R30" s="44"/>
    </row>
    <row r="31" spans="1:18" s="20" customFormat="1" ht="25.5">
      <c r="A31" s="31">
        <v>22</v>
      </c>
      <c r="B31" s="32" t="s">
        <v>102</v>
      </c>
      <c r="C31" s="36" t="s">
        <v>72</v>
      </c>
      <c r="D31" s="31"/>
      <c r="E31" s="31">
        <v>82.5</v>
      </c>
      <c r="F31" s="31" t="s">
        <v>2</v>
      </c>
      <c r="G31" s="33">
        <v>130</v>
      </c>
      <c r="H31" s="33">
        <f t="shared" si="6"/>
        <v>390</v>
      </c>
      <c r="I31" s="33">
        <v>650</v>
      </c>
      <c r="J31" s="33">
        <v>380</v>
      </c>
      <c r="K31" s="33">
        <f t="shared" si="1"/>
        <v>247000</v>
      </c>
      <c r="L31" s="33">
        <f t="shared" si="4"/>
        <v>0</v>
      </c>
      <c r="M31" s="33">
        <v>0</v>
      </c>
      <c r="N31" s="33">
        <f t="shared" si="2"/>
        <v>0</v>
      </c>
      <c r="O31" s="33">
        <f t="shared" si="3"/>
        <v>650</v>
      </c>
      <c r="P31" s="33">
        <f t="shared" si="5"/>
        <v>247000</v>
      </c>
      <c r="Q31" s="30"/>
      <c r="R31" s="30"/>
    </row>
    <row r="32" spans="1:18" s="20" customFormat="1" ht="25.5">
      <c r="A32" s="31">
        <v>23</v>
      </c>
      <c r="B32" s="32" t="s">
        <v>101</v>
      </c>
      <c r="C32" s="36" t="s">
        <v>72</v>
      </c>
      <c r="D32" s="31"/>
      <c r="E32" s="31">
        <v>82.5</v>
      </c>
      <c r="F32" s="31" t="s">
        <v>2</v>
      </c>
      <c r="G32" s="33">
        <v>130</v>
      </c>
      <c r="H32" s="33">
        <f t="shared" si="6"/>
        <v>390</v>
      </c>
      <c r="I32" s="33">
        <v>650</v>
      </c>
      <c r="J32" s="33">
        <v>380</v>
      </c>
      <c r="K32" s="33">
        <f t="shared" si="1"/>
        <v>247000</v>
      </c>
      <c r="L32" s="33">
        <f t="shared" si="4"/>
        <v>0</v>
      </c>
      <c r="M32" s="33">
        <v>0</v>
      </c>
      <c r="N32" s="33">
        <f t="shared" si="2"/>
        <v>0</v>
      </c>
      <c r="O32" s="33">
        <f t="shared" si="3"/>
        <v>650</v>
      </c>
      <c r="P32" s="33">
        <f t="shared" si="5"/>
        <v>247000</v>
      </c>
      <c r="Q32" s="30"/>
      <c r="R32" s="30"/>
    </row>
    <row r="33" spans="1:18" s="20" customFormat="1" ht="39" customHeight="1">
      <c r="A33" s="31">
        <v>24</v>
      </c>
      <c r="B33" s="32" t="s">
        <v>70</v>
      </c>
      <c r="C33" s="36" t="s">
        <v>73</v>
      </c>
      <c r="D33" s="31"/>
      <c r="E33" s="31">
        <v>49.5</v>
      </c>
      <c r="F33" s="31" t="s">
        <v>2</v>
      </c>
      <c r="G33" s="33">
        <v>120</v>
      </c>
      <c r="H33" s="33">
        <v>360</v>
      </c>
      <c r="I33" s="33">
        <v>360</v>
      </c>
      <c r="J33" s="33">
        <v>250</v>
      </c>
      <c r="K33" s="33">
        <f t="shared" si="1"/>
        <v>90000</v>
      </c>
      <c r="L33" s="33">
        <f t="shared" si="4"/>
        <v>0</v>
      </c>
      <c r="M33" s="33">
        <v>0</v>
      </c>
      <c r="N33" s="33">
        <f t="shared" si="2"/>
        <v>0</v>
      </c>
      <c r="O33" s="33">
        <f t="shared" si="3"/>
        <v>360</v>
      </c>
      <c r="P33" s="33">
        <f t="shared" si="5"/>
        <v>90000</v>
      </c>
      <c r="Q33" s="30"/>
      <c r="R33" s="30"/>
    </row>
    <row r="34" spans="1:18" s="20" customFormat="1" ht="25.5">
      <c r="A34" s="31">
        <v>25</v>
      </c>
      <c r="B34" s="32" t="s">
        <v>71</v>
      </c>
      <c r="C34" s="36" t="s">
        <v>74</v>
      </c>
      <c r="D34" s="31"/>
      <c r="E34" s="31">
        <v>49.5</v>
      </c>
      <c r="F34" s="31" t="s">
        <v>2</v>
      </c>
      <c r="G34" s="33">
        <v>70</v>
      </c>
      <c r="H34" s="33">
        <f>G34*3</f>
        <v>210</v>
      </c>
      <c r="I34" s="33">
        <v>210</v>
      </c>
      <c r="J34" s="33">
        <v>200</v>
      </c>
      <c r="K34" s="33">
        <f t="shared" si="1"/>
        <v>42000</v>
      </c>
      <c r="L34" s="33">
        <f t="shared" si="4"/>
        <v>0</v>
      </c>
      <c r="M34" s="33">
        <v>0</v>
      </c>
      <c r="N34" s="33">
        <f t="shared" si="2"/>
        <v>0</v>
      </c>
      <c r="O34" s="33">
        <f t="shared" si="3"/>
        <v>210</v>
      </c>
      <c r="P34" s="33">
        <f t="shared" si="5"/>
        <v>42000</v>
      </c>
      <c r="Q34" s="30"/>
      <c r="R34" s="30"/>
    </row>
    <row r="35" spans="1:18" s="22" customFormat="1" ht="25.5">
      <c r="A35" s="31">
        <v>26</v>
      </c>
      <c r="B35" s="32" t="s">
        <v>64</v>
      </c>
      <c r="C35" s="31">
        <v>6</v>
      </c>
      <c r="D35" s="31">
        <v>1</v>
      </c>
      <c r="E35" s="31">
        <v>198</v>
      </c>
      <c r="F35" s="31" t="s">
        <v>143</v>
      </c>
      <c r="G35" s="33">
        <v>25</v>
      </c>
      <c r="H35" s="33">
        <v>75</v>
      </c>
      <c r="I35" s="33">
        <v>300</v>
      </c>
      <c r="J35" s="33">
        <v>420</v>
      </c>
      <c r="K35" s="33">
        <f t="shared" si="1"/>
        <v>126000</v>
      </c>
      <c r="L35" s="33">
        <v>12</v>
      </c>
      <c r="M35" s="33">
        <v>1</v>
      </c>
      <c r="N35" s="33">
        <f t="shared" si="2"/>
        <v>5040</v>
      </c>
      <c r="O35" s="33">
        <f t="shared" si="3"/>
        <v>312</v>
      </c>
      <c r="P35" s="33">
        <f t="shared" si="5"/>
        <v>131040</v>
      </c>
      <c r="Q35" s="30"/>
      <c r="R35" s="30"/>
    </row>
    <row r="36" spans="1:18" s="22" customFormat="1" ht="25.5">
      <c r="A36" s="31">
        <v>27</v>
      </c>
      <c r="B36" s="32" t="s">
        <v>53</v>
      </c>
      <c r="C36" s="36" t="s">
        <v>75</v>
      </c>
      <c r="D36" s="37"/>
      <c r="E36" s="31">
        <v>198</v>
      </c>
      <c r="F36" s="31" t="s">
        <v>2</v>
      </c>
      <c r="G36" s="33">
        <v>180</v>
      </c>
      <c r="H36" s="33">
        <v>540</v>
      </c>
      <c r="I36" s="33">
        <v>2160</v>
      </c>
      <c r="J36" s="33">
        <v>390</v>
      </c>
      <c r="K36" s="33">
        <f t="shared" si="1"/>
        <v>842400</v>
      </c>
      <c r="L36" s="33">
        <v>0</v>
      </c>
      <c r="M36" s="33">
        <v>0</v>
      </c>
      <c r="N36" s="33">
        <f t="shared" si="2"/>
        <v>0</v>
      </c>
      <c r="O36" s="33">
        <f t="shared" si="3"/>
        <v>2160</v>
      </c>
      <c r="P36" s="33">
        <f t="shared" si="5"/>
        <v>842400</v>
      </c>
      <c r="Q36" s="30"/>
      <c r="R36" s="30"/>
    </row>
    <row r="37" spans="1:18" s="20" customFormat="1" ht="25.5">
      <c r="A37" s="31">
        <v>28</v>
      </c>
      <c r="B37" s="32" t="s">
        <v>131</v>
      </c>
      <c r="C37" s="36" t="s">
        <v>155</v>
      </c>
      <c r="D37" s="37"/>
      <c r="E37" s="31">
        <v>198</v>
      </c>
      <c r="F37" s="31" t="s">
        <v>2</v>
      </c>
      <c r="G37" s="33">
        <v>240</v>
      </c>
      <c r="H37" s="33">
        <v>720</v>
      </c>
      <c r="I37" s="33">
        <v>2880</v>
      </c>
      <c r="J37" s="33">
        <v>450</v>
      </c>
      <c r="K37" s="33">
        <f t="shared" si="1"/>
        <v>1296000</v>
      </c>
      <c r="L37" s="33">
        <f t="shared" si="4"/>
        <v>0</v>
      </c>
      <c r="M37" s="33">
        <v>0</v>
      </c>
      <c r="N37" s="33">
        <f t="shared" si="2"/>
        <v>0</v>
      </c>
      <c r="O37" s="33">
        <f t="shared" si="3"/>
        <v>2880</v>
      </c>
      <c r="P37" s="33">
        <f t="shared" si="5"/>
        <v>1296000</v>
      </c>
      <c r="Q37" s="30"/>
      <c r="R37" s="30"/>
    </row>
    <row r="38" spans="1:18" s="22" customFormat="1" ht="25.5">
      <c r="A38" s="31">
        <v>29</v>
      </c>
      <c r="B38" s="32" t="s">
        <v>29</v>
      </c>
      <c r="C38" s="36" t="s">
        <v>75</v>
      </c>
      <c r="D38" s="37"/>
      <c r="E38" s="31">
        <v>198</v>
      </c>
      <c r="F38" s="31" t="s">
        <v>28</v>
      </c>
      <c r="G38" s="33">
        <v>180</v>
      </c>
      <c r="H38" s="33">
        <f>G38*3</f>
        <v>540</v>
      </c>
      <c r="I38" s="33">
        <f>H38*4</f>
        <v>2160</v>
      </c>
      <c r="J38" s="33">
        <v>200</v>
      </c>
      <c r="K38" s="33">
        <f t="shared" si="1"/>
        <v>432000</v>
      </c>
      <c r="L38" s="33">
        <f t="shared" si="4"/>
        <v>0</v>
      </c>
      <c r="M38" s="33">
        <v>0</v>
      </c>
      <c r="N38" s="33">
        <f t="shared" si="2"/>
        <v>0</v>
      </c>
      <c r="O38" s="33">
        <f t="shared" si="3"/>
        <v>2160</v>
      </c>
      <c r="P38" s="33">
        <f t="shared" si="5"/>
        <v>432000</v>
      </c>
      <c r="Q38" s="30"/>
      <c r="R38" s="30"/>
    </row>
    <row r="39" spans="1:18" s="23" customFormat="1" ht="15" customHeight="1">
      <c r="A39" s="31">
        <v>30</v>
      </c>
      <c r="B39" s="32" t="s">
        <v>47</v>
      </c>
      <c r="C39" s="31">
        <v>7</v>
      </c>
      <c r="D39" s="31">
        <v>10</v>
      </c>
      <c r="E39" s="31">
        <v>198</v>
      </c>
      <c r="F39" s="31" t="s">
        <v>2</v>
      </c>
      <c r="G39" s="33">
        <v>35</v>
      </c>
      <c r="H39" s="33">
        <f>G39*3</f>
        <v>105</v>
      </c>
      <c r="I39" s="33">
        <f>H39*4</f>
        <v>420</v>
      </c>
      <c r="J39" s="33">
        <v>190</v>
      </c>
      <c r="K39" s="33">
        <f t="shared" si="1"/>
        <v>79800</v>
      </c>
      <c r="L39" s="33">
        <v>114</v>
      </c>
      <c r="M39" s="33">
        <v>9.5</v>
      </c>
      <c r="N39" s="33">
        <f t="shared" si="2"/>
        <v>21660</v>
      </c>
      <c r="O39" s="33">
        <f t="shared" si="3"/>
        <v>534</v>
      </c>
      <c r="P39" s="33">
        <f t="shared" si="5"/>
        <v>101460</v>
      </c>
      <c r="Q39" s="44"/>
      <c r="R39" s="44"/>
    </row>
    <row r="40" spans="1:18" s="22" customFormat="1" ht="16.5" customHeight="1">
      <c r="A40" s="31">
        <v>31</v>
      </c>
      <c r="B40" s="32" t="s">
        <v>16</v>
      </c>
      <c r="C40" s="31">
        <v>40</v>
      </c>
      <c r="D40" s="31">
        <v>8</v>
      </c>
      <c r="E40" s="31">
        <v>198</v>
      </c>
      <c r="F40" s="31" t="s">
        <v>2</v>
      </c>
      <c r="G40" s="33">
        <v>198</v>
      </c>
      <c r="H40" s="33">
        <v>594</v>
      </c>
      <c r="I40" s="33">
        <v>2376</v>
      </c>
      <c r="J40" s="33">
        <v>270</v>
      </c>
      <c r="K40" s="33">
        <f t="shared" si="1"/>
        <v>641520</v>
      </c>
      <c r="L40" s="33">
        <v>90</v>
      </c>
      <c r="M40" s="33">
        <v>7.5</v>
      </c>
      <c r="N40" s="33">
        <f t="shared" si="2"/>
        <v>24300</v>
      </c>
      <c r="O40" s="33">
        <f t="shared" si="3"/>
        <v>2466</v>
      </c>
      <c r="P40" s="33">
        <f t="shared" si="5"/>
        <v>665820</v>
      </c>
      <c r="Q40" s="30"/>
      <c r="R40" s="30"/>
    </row>
    <row r="41" spans="1:18" s="23" customFormat="1" ht="25.5">
      <c r="A41" s="31">
        <v>32</v>
      </c>
      <c r="B41" s="32" t="s">
        <v>96</v>
      </c>
      <c r="C41" s="31">
        <v>5</v>
      </c>
      <c r="D41" s="31"/>
      <c r="E41" s="31">
        <v>198</v>
      </c>
      <c r="F41" s="31" t="s">
        <v>2</v>
      </c>
      <c r="G41" s="33">
        <v>25</v>
      </c>
      <c r="H41" s="33">
        <v>75</v>
      </c>
      <c r="I41" s="33">
        <v>300</v>
      </c>
      <c r="J41" s="33">
        <v>900</v>
      </c>
      <c r="K41" s="33">
        <f t="shared" si="1"/>
        <v>270000</v>
      </c>
      <c r="L41" s="33">
        <f t="shared" si="4"/>
        <v>0</v>
      </c>
      <c r="M41" s="33">
        <v>0</v>
      </c>
      <c r="N41" s="33">
        <f t="shared" si="2"/>
        <v>0</v>
      </c>
      <c r="O41" s="33">
        <f t="shared" si="3"/>
        <v>300</v>
      </c>
      <c r="P41" s="33">
        <f t="shared" si="5"/>
        <v>270000</v>
      </c>
      <c r="Q41" s="44"/>
      <c r="R41" s="44"/>
    </row>
    <row r="42" spans="1:18" s="22" customFormat="1" ht="54" customHeight="1">
      <c r="A42" s="31">
        <v>33</v>
      </c>
      <c r="B42" s="32" t="s">
        <v>144</v>
      </c>
      <c r="C42" s="31">
        <v>15</v>
      </c>
      <c r="D42" s="31"/>
      <c r="E42" s="31">
        <v>198</v>
      </c>
      <c r="F42" s="31" t="s">
        <v>2</v>
      </c>
      <c r="G42" s="33">
        <v>74</v>
      </c>
      <c r="H42" s="33">
        <v>222</v>
      </c>
      <c r="I42" s="33">
        <v>888</v>
      </c>
      <c r="J42" s="33">
        <v>2200</v>
      </c>
      <c r="K42" s="33">
        <f t="shared" si="1"/>
        <v>1953600</v>
      </c>
      <c r="L42" s="33">
        <f t="shared" si="4"/>
        <v>0</v>
      </c>
      <c r="M42" s="33">
        <v>0</v>
      </c>
      <c r="N42" s="33">
        <f t="shared" si="2"/>
        <v>0</v>
      </c>
      <c r="O42" s="33">
        <f t="shared" si="3"/>
        <v>888</v>
      </c>
      <c r="P42" s="33">
        <f t="shared" si="5"/>
        <v>1953600</v>
      </c>
      <c r="Q42" s="30"/>
      <c r="R42" s="30"/>
    </row>
    <row r="43" spans="1:18" s="22" customFormat="1" ht="15" customHeight="1">
      <c r="A43" s="31">
        <v>34</v>
      </c>
      <c r="B43" s="32" t="s">
        <v>17</v>
      </c>
      <c r="C43" s="31">
        <v>7</v>
      </c>
      <c r="D43" s="31">
        <v>2</v>
      </c>
      <c r="E43" s="31">
        <v>165</v>
      </c>
      <c r="F43" s="31" t="s">
        <v>28</v>
      </c>
      <c r="G43" s="33">
        <v>35</v>
      </c>
      <c r="H43" s="33">
        <v>105</v>
      </c>
      <c r="I43" s="33">
        <v>420</v>
      </c>
      <c r="J43" s="33">
        <v>390</v>
      </c>
      <c r="K43" s="33">
        <f t="shared" si="1"/>
        <v>163800</v>
      </c>
      <c r="L43" s="33">
        <v>23</v>
      </c>
      <c r="M43" s="33">
        <v>1.92</v>
      </c>
      <c r="N43" s="33">
        <f t="shared" si="2"/>
        <v>8970</v>
      </c>
      <c r="O43" s="33">
        <f t="shared" si="3"/>
        <v>443</v>
      </c>
      <c r="P43" s="33">
        <f t="shared" si="5"/>
        <v>172770</v>
      </c>
      <c r="Q43" s="30"/>
      <c r="R43" s="30"/>
    </row>
    <row r="44" spans="1:18" s="22" customFormat="1" ht="33.75" customHeight="1">
      <c r="A44" s="31">
        <v>35</v>
      </c>
      <c r="B44" s="32" t="s">
        <v>48</v>
      </c>
      <c r="C44" s="31">
        <v>0.5</v>
      </c>
      <c r="D44" s="38" t="s">
        <v>52</v>
      </c>
      <c r="E44" s="31">
        <v>198</v>
      </c>
      <c r="F44" s="31" t="s">
        <v>143</v>
      </c>
      <c r="G44" s="33">
        <v>2475</v>
      </c>
      <c r="H44" s="33">
        <f aca="true" t="shared" si="7" ref="H44:H51">G44*3</f>
        <v>7425</v>
      </c>
      <c r="I44" s="33">
        <f>H44*4</f>
        <v>29700</v>
      </c>
      <c r="J44" s="33">
        <v>30</v>
      </c>
      <c r="K44" s="33">
        <f t="shared" si="1"/>
        <v>891000</v>
      </c>
      <c r="L44" s="33">
        <v>144</v>
      </c>
      <c r="M44" s="33">
        <v>12</v>
      </c>
      <c r="N44" s="33">
        <f t="shared" si="2"/>
        <v>4320</v>
      </c>
      <c r="O44" s="33">
        <f t="shared" si="3"/>
        <v>29844</v>
      </c>
      <c r="P44" s="33">
        <f t="shared" si="5"/>
        <v>895320</v>
      </c>
      <c r="Q44" s="30"/>
      <c r="R44" s="30"/>
    </row>
    <row r="45" spans="1:18" s="22" customFormat="1" ht="25.5">
      <c r="A45" s="31">
        <v>36</v>
      </c>
      <c r="B45" s="32" t="s">
        <v>145</v>
      </c>
      <c r="C45" s="31">
        <v>240</v>
      </c>
      <c r="D45" s="31"/>
      <c r="E45" s="31">
        <v>198</v>
      </c>
      <c r="F45" s="31" t="s">
        <v>28</v>
      </c>
      <c r="G45" s="33">
        <v>1188</v>
      </c>
      <c r="H45" s="33">
        <f t="shared" si="7"/>
        <v>3564</v>
      </c>
      <c r="I45" s="33">
        <f aca="true" t="shared" si="8" ref="I45:I55">H45*4</f>
        <v>14256</v>
      </c>
      <c r="J45" s="33">
        <v>200</v>
      </c>
      <c r="K45" s="33">
        <f t="shared" si="1"/>
        <v>2851200</v>
      </c>
      <c r="L45" s="33">
        <f t="shared" si="4"/>
        <v>0</v>
      </c>
      <c r="M45" s="33">
        <v>0</v>
      </c>
      <c r="N45" s="33">
        <f t="shared" si="2"/>
        <v>0</v>
      </c>
      <c r="O45" s="33">
        <f t="shared" si="3"/>
        <v>14256</v>
      </c>
      <c r="P45" s="33">
        <f t="shared" si="5"/>
        <v>2851200</v>
      </c>
      <c r="Q45" s="30"/>
      <c r="R45" s="30"/>
    </row>
    <row r="46" spans="1:18" s="22" customFormat="1" ht="25.5">
      <c r="A46" s="31">
        <v>37</v>
      </c>
      <c r="B46" s="32" t="s">
        <v>66</v>
      </c>
      <c r="C46" s="36" t="s">
        <v>60</v>
      </c>
      <c r="D46" s="31"/>
      <c r="E46" s="31">
        <v>198</v>
      </c>
      <c r="F46" s="31" t="s">
        <v>28</v>
      </c>
      <c r="G46" s="33">
        <v>48</v>
      </c>
      <c r="H46" s="33">
        <f t="shared" si="7"/>
        <v>144</v>
      </c>
      <c r="I46" s="33">
        <f t="shared" si="8"/>
        <v>576</v>
      </c>
      <c r="J46" s="33">
        <v>400</v>
      </c>
      <c r="K46" s="33">
        <f t="shared" si="1"/>
        <v>230400</v>
      </c>
      <c r="L46" s="33">
        <f t="shared" si="4"/>
        <v>0</v>
      </c>
      <c r="M46" s="33">
        <v>0</v>
      </c>
      <c r="N46" s="33">
        <f t="shared" si="2"/>
        <v>0</v>
      </c>
      <c r="O46" s="33">
        <f t="shared" si="3"/>
        <v>576</v>
      </c>
      <c r="P46" s="33">
        <f t="shared" si="5"/>
        <v>230400</v>
      </c>
      <c r="Q46" s="30"/>
      <c r="R46" s="30"/>
    </row>
    <row r="47" spans="1:18" s="21" customFormat="1" ht="25.5">
      <c r="A47" s="31">
        <v>38</v>
      </c>
      <c r="B47" s="32" t="s">
        <v>76</v>
      </c>
      <c r="C47" s="36" t="s">
        <v>98</v>
      </c>
      <c r="D47" s="36"/>
      <c r="E47" s="31">
        <v>198</v>
      </c>
      <c r="F47" s="31" t="s">
        <v>143</v>
      </c>
      <c r="G47" s="33">
        <v>47</v>
      </c>
      <c r="H47" s="33">
        <f t="shared" si="7"/>
        <v>141</v>
      </c>
      <c r="I47" s="33">
        <f t="shared" si="8"/>
        <v>564</v>
      </c>
      <c r="J47" s="33">
        <v>360</v>
      </c>
      <c r="K47" s="33">
        <f>J47*I47</f>
        <v>203040</v>
      </c>
      <c r="L47" s="33">
        <f t="shared" si="4"/>
        <v>0</v>
      </c>
      <c r="M47" s="33">
        <v>0</v>
      </c>
      <c r="N47" s="33">
        <f>J47*L47</f>
        <v>0</v>
      </c>
      <c r="O47" s="33">
        <f>I47+L47</f>
        <v>564</v>
      </c>
      <c r="P47" s="33">
        <f t="shared" si="5"/>
        <v>203040</v>
      </c>
      <c r="Q47" s="44"/>
      <c r="R47" s="44"/>
    </row>
    <row r="48" spans="1:18" s="22" customFormat="1" ht="42.75" customHeight="1">
      <c r="A48" s="31">
        <v>39</v>
      </c>
      <c r="B48" s="32" t="s">
        <v>18</v>
      </c>
      <c r="C48" s="36" t="s">
        <v>77</v>
      </c>
      <c r="D48" s="36"/>
      <c r="E48" s="31">
        <v>198</v>
      </c>
      <c r="F48" s="31" t="s">
        <v>28</v>
      </c>
      <c r="G48" s="33">
        <v>180</v>
      </c>
      <c r="H48" s="33">
        <f t="shared" si="7"/>
        <v>540</v>
      </c>
      <c r="I48" s="33">
        <f t="shared" si="8"/>
        <v>2160</v>
      </c>
      <c r="J48" s="33">
        <v>200</v>
      </c>
      <c r="K48" s="33">
        <f t="shared" si="1"/>
        <v>432000</v>
      </c>
      <c r="L48" s="33">
        <f t="shared" si="4"/>
        <v>0</v>
      </c>
      <c r="M48" s="33">
        <v>0</v>
      </c>
      <c r="N48" s="33">
        <f t="shared" si="2"/>
        <v>0</v>
      </c>
      <c r="O48" s="33">
        <f t="shared" si="3"/>
        <v>2160</v>
      </c>
      <c r="P48" s="33">
        <f t="shared" si="5"/>
        <v>432000</v>
      </c>
      <c r="Q48" s="30"/>
      <c r="R48" s="30"/>
    </row>
    <row r="49" spans="1:18" s="22" customFormat="1" ht="27" customHeight="1">
      <c r="A49" s="31">
        <v>40</v>
      </c>
      <c r="B49" s="32" t="s">
        <v>19</v>
      </c>
      <c r="C49" s="36" t="s">
        <v>114</v>
      </c>
      <c r="D49" s="36"/>
      <c r="E49" s="31">
        <v>198</v>
      </c>
      <c r="F49" s="31" t="s">
        <v>2</v>
      </c>
      <c r="G49" s="33">
        <v>96</v>
      </c>
      <c r="H49" s="33">
        <f t="shared" si="7"/>
        <v>288</v>
      </c>
      <c r="I49" s="33">
        <f t="shared" si="8"/>
        <v>1152</v>
      </c>
      <c r="J49" s="33">
        <v>990</v>
      </c>
      <c r="K49" s="33">
        <f t="shared" si="1"/>
        <v>1140480</v>
      </c>
      <c r="L49" s="33">
        <f t="shared" si="4"/>
        <v>0</v>
      </c>
      <c r="M49" s="33">
        <v>0</v>
      </c>
      <c r="N49" s="33">
        <f t="shared" si="2"/>
        <v>0</v>
      </c>
      <c r="O49" s="33">
        <f t="shared" si="3"/>
        <v>1152</v>
      </c>
      <c r="P49" s="33">
        <f t="shared" si="5"/>
        <v>1140480</v>
      </c>
      <c r="Q49" s="30"/>
      <c r="R49" s="30"/>
    </row>
    <row r="50" spans="1:18" s="22" customFormat="1" ht="42" customHeight="1">
      <c r="A50" s="31">
        <v>41</v>
      </c>
      <c r="B50" s="32" t="s">
        <v>92</v>
      </c>
      <c r="C50" s="36" t="s">
        <v>115</v>
      </c>
      <c r="D50" s="36"/>
      <c r="E50" s="31">
        <v>198</v>
      </c>
      <c r="F50" s="31" t="s">
        <v>143</v>
      </c>
      <c r="G50" s="33">
        <v>600</v>
      </c>
      <c r="H50" s="33">
        <f t="shared" si="7"/>
        <v>1800</v>
      </c>
      <c r="I50" s="33">
        <f t="shared" si="8"/>
        <v>7200</v>
      </c>
      <c r="J50" s="33">
        <v>120</v>
      </c>
      <c r="K50" s="33">
        <f>J50*I50</f>
        <v>864000</v>
      </c>
      <c r="L50" s="33">
        <f t="shared" si="4"/>
        <v>0</v>
      </c>
      <c r="M50" s="33">
        <v>0</v>
      </c>
      <c r="N50" s="33">
        <f>J50*L50</f>
        <v>0</v>
      </c>
      <c r="O50" s="33">
        <f>I50+L50</f>
        <v>7200</v>
      </c>
      <c r="P50" s="33">
        <f t="shared" si="5"/>
        <v>864000</v>
      </c>
      <c r="Q50" s="30"/>
      <c r="R50" s="30"/>
    </row>
    <row r="51" spans="1:18" s="23" customFormat="1" ht="42.75" customHeight="1">
      <c r="A51" s="31">
        <v>42</v>
      </c>
      <c r="B51" s="32" t="s">
        <v>97</v>
      </c>
      <c r="C51" s="36" t="s">
        <v>127</v>
      </c>
      <c r="D51" s="36">
        <v>30</v>
      </c>
      <c r="E51" s="31">
        <v>198</v>
      </c>
      <c r="F51" s="31" t="s">
        <v>2</v>
      </c>
      <c r="G51" s="33">
        <v>180</v>
      </c>
      <c r="H51" s="33">
        <f t="shared" si="7"/>
        <v>540</v>
      </c>
      <c r="I51" s="33">
        <f>H51*4</f>
        <v>2160</v>
      </c>
      <c r="J51" s="33">
        <v>940</v>
      </c>
      <c r="K51" s="33">
        <f>J51*I51</f>
        <v>2030400</v>
      </c>
      <c r="L51" s="33">
        <v>342</v>
      </c>
      <c r="M51" s="33">
        <v>28.5</v>
      </c>
      <c r="N51" s="33">
        <f>J51*L51</f>
        <v>321480</v>
      </c>
      <c r="O51" s="33">
        <f>I51+L51</f>
        <v>2502</v>
      </c>
      <c r="P51" s="33">
        <f t="shared" si="5"/>
        <v>2351880</v>
      </c>
      <c r="Q51" s="44"/>
      <c r="R51" s="44"/>
    </row>
    <row r="52" spans="1:18" s="23" customFormat="1" ht="38.25">
      <c r="A52" s="31">
        <v>43</v>
      </c>
      <c r="B52" s="32" t="s">
        <v>78</v>
      </c>
      <c r="C52" s="36" t="s">
        <v>79</v>
      </c>
      <c r="D52" s="36"/>
      <c r="E52" s="31">
        <v>198</v>
      </c>
      <c r="F52" s="31" t="s">
        <v>2</v>
      </c>
      <c r="G52" s="33">
        <v>180</v>
      </c>
      <c r="H52" s="33">
        <v>540</v>
      </c>
      <c r="I52" s="33">
        <v>2160</v>
      </c>
      <c r="J52" s="33">
        <v>1750</v>
      </c>
      <c r="K52" s="33">
        <f t="shared" si="1"/>
        <v>3780000</v>
      </c>
      <c r="L52" s="33">
        <f t="shared" si="4"/>
        <v>0</v>
      </c>
      <c r="M52" s="33">
        <v>0</v>
      </c>
      <c r="N52" s="33">
        <f t="shared" si="2"/>
        <v>0</v>
      </c>
      <c r="O52" s="33">
        <f t="shared" si="3"/>
        <v>2160</v>
      </c>
      <c r="P52" s="33">
        <f t="shared" si="5"/>
        <v>3780000</v>
      </c>
      <c r="Q52" s="44"/>
      <c r="R52" s="44"/>
    </row>
    <row r="53" spans="1:18" s="21" customFormat="1" ht="25.5">
      <c r="A53" s="31">
        <v>44</v>
      </c>
      <c r="B53" s="32" t="s">
        <v>86</v>
      </c>
      <c r="C53" s="36" t="s">
        <v>116</v>
      </c>
      <c r="D53" s="36"/>
      <c r="E53" s="31">
        <v>198</v>
      </c>
      <c r="F53" s="31" t="s">
        <v>143</v>
      </c>
      <c r="G53" s="33">
        <v>28</v>
      </c>
      <c r="H53" s="33">
        <v>84</v>
      </c>
      <c r="I53" s="33">
        <v>336</v>
      </c>
      <c r="J53" s="33">
        <v>570</v>
      </c>
      <c r="K53" s="33">
        <f t="shared" si="1"/>
        <v>191520</v>
      </c>
      <c r="L53" s="33">
        <f>M53*4</f>
        <v>0</v>
      </c>
      <c r="M53" s="33">
        <v>0</v>
      </c>
      <c r="N53" s="33">
        <f>J53*L53</f>
        <v>0</v>
      </c>
      <c r="O53" s="33">
        <f>I53+L53</f>
        <v>336</v>
      </c>
      <c r="P53" s="33">
        <f t="shared" si="5"/>
        <v>191520</v>
      </c>
      <c r="Q53" s="44"/>
      <c r="R53" s="44"/>
    </row>
    <row r="54" spans="1:18" s="24" customFormat="1" ht="25.5">
      <c r="A54" s="31">
        <v>45</v>
      </c>
      <c r="B54" s="32" t="s">
        <v>65</v>
      </c>
      <c r="C54" s="36" t="s">
        <v>80</v>
      </c>
      <c r="D54" s="36"/>
      <c r="E54" s="31">
        <v>198</v>
      </c>
      <c r="F54" s="31" t="s">
        <v>2</v>
      </c>
      <c r="G54" s="33">
        <v>32</v>
      </c>
      <c r="H54" s="33">
        <v>96</v>
      </c>
      <c r="I54" s="33">
        <v>384</v>
      </c>
      <c r="J54" s="33">
        <v>920</v>
      </c>
      <c r="K54" s="33">
        <f t="shared" si="1"/>
        <v>353280</v>
      </c>
      <c r="L54" s="33">
        <f t="shared" si="4"/>
        <v>0</v>
      </c>
      <c r="M54" s="33">
        <v>0</v>
      </c>
      <c r="N54" s="33">
        <f>J54*L54</f>
        <v>0</v>
      </c>
      <c r="O54" s="33">
        <f>I54+L54</f>
        <v>384</v>
      </c>
      <c r="P54" s="33">
        <f t="shared" si="5"/>
        <v>353280</v>
      </c>
      <c r="Q54" s="47"/>
      <c r="R54" s="47"/>
    </row>
    <row r="55" spans="1:18" s="21" customFormat="1" ht="38.25">
      <c r="A55" s="31">
        <v>46</v>
      </c>
      <c r="B55" s="32" t="s">
        <v>81</v>
      </c>
      <c r="C55" s="36" t="s">
        <v>111</v>
      </c>
      <c r="D55" s="36"/>
      <c r="E55" s="31">
        <v>198</v>
      </c>
      <c r="F55" s="31" t="s">
        <v>2</v>
      </c>
      <c r="G55" s="33">
        <v>18</v>
      </c>
      <c r="H55" s="33">
        <f>G55*3</f>
        <v>54</v>
      </c>
      <c r="I55" s="33">
        <f t="shared" si="8"/>
        <v>216</v>
      </c>
      <c r="J55" s="33">
        <v>1310</v>
      </c>
      <c r="K55" s="33">
        <f t="shared" si="1"/>
        <v>282960</v>
      </c>
      <c r="L55" s="33">
        <f>M55*4</f>
        <v>0</v>
      </c>
      <c r="M55" s="33">
        <v>0</v>
      </c>
      <c r="N55" s="33">
        <f t="shared" si="2"/>
        <v>0</v>
      </c>
      <c r="O55" s="33">
        <f t="shared" si="3"/>
        <v>216</v>
      </c>
      <c r="P55" s="33">
        <f t="shared" si="5"/>
        <v>282960</v>
      </c>
      <c r="Q55" s="44"/>
      <c r="R55" s="44"/>
    </row>
    <row r="56" spans="1:18" s="23" customFormat="1" ht="38.25">
      <c r="A56" s="31">
        <v>47</v>
      </c>
      <c r="B56" s="32" t="s">
        <v>82</v>
      </c>
      <c r="C56" s="36" t="s">
        <v>83</v>
      </c>
      <c r="D56" s="36"/>
      <c r="E56" s="31">
        <v>198</v>
      </c>
      <c r="F56" s="31" t="s">
        <v>2</v>
      </c>
      <c r="G56" s="33">
        <v>20</v>
      </c>
      <c r="H56" s="33">
        <v>60</v>
      </c>
      <c r="I56" s="33">
        <v>240</v>
      </c>
      <c r="J56" s="33">
        <v>1620</v>
      </c>
      <c r="K56" s="33">
        <f t="shared" si="1"/>
        <v>388800</v>
      </c>
      <c r="L56" s="33">
        <v>0</v>
      </c>
      <c r="M56" s="33">
        <v>0</v>
      </c>
      <c r="N56" s="33">
        <f t="shared" si="2"/>
        <v>0</v>
      </c>
      <c r="O56" s="33">
        <f t="shared" si="3"/>
        <v>240</v>
      </c>
      <c r="P56" s="33">
        <f t="shared" si="5"/>
        <v>388800</v>
      </c>
      <c r="Q56" s="30"/>
      <c r="R56" s="44"/>
    </row>
    <row r="57" spans="1:18" s="23" customFormat="1" ht="38.25" customHeight="1">
      <c r="A57" s="31">
        <v>48</v>
      </c>
      <c r="B57" s="32" t="s">
        <v>148</v>
      </c>
      <c r="C57" s="36" t="s">
        <v>132</v>
      </c>
      <c r="D57" s="36"/>
      <c r="E57" s="31">
        <v>198</v>
      </c>
      <c r="F57" s="31" t="s">
        <v>2</v>
      </c>
      <c r="G57" s="33">
        <v>90</v>
      </c>
      <c r="H57" s="33">
        <f>G57*3</f>
        <v>270</v>
      </c>
      <c r="I57" s="33">
        <f>H57*4</f>
        <v>1080</v>
      </c>
      <c r="J57" s="33">
        <v>1550</v>
      </c>
      <c r="K57" s="33">
        <f t="shared" si="1"/>
        <v>1674000</v>
      </c>
      <c r="L57" s="33">
        <f t="shared" si="4"/>
        <v>0</v>
      </c>
      <c r="M57" s="33">
        <v>0</v>
      </c>
      <c r="N57" s="33">
        <f t="shared" si="2"/>
        <v>0</v>
      </c>
      <c r="O57" s="33">
        <f t="shared" si="3"/>
        <v>1080</v>
      </c>
      <c r="P57" s="33">
        <f t="shared" si="5"/>
        <v>1674000</v>
      </c>
      <c r="Q57" s="44"/>
      <c r="R57" s="44"/>
    </row>
    <row r="58" spans="1:18" s="23" customFormat="1" ht="42" customHeight="1">
      <c r="A58" s="31">
        <v>49</v>
      </c>
      <c r="B58" s="32" t="s">
        <v>134</v>
      </c>
      <c r="C58" s="36" t="s">
        <v>133</v>
      </c>
      <c r="D58" s="36"/>
      <c r="E58" s="31">
        <v>198</v>
      </c>
      <c r="F58" s="31" t="s">
        <v>2</v>
      </c>
      <c r="G58" s="33">
        <v>30</v>
      </c>
      <c r="H58" s="33">
        <f>G58*3</f>
        <v>90</v>
      </c>
      <c r="I58" s="33">
        <f>H58*4</f>
        <v>360</v>
      </c>
      <c r="J58" s="33">
        <v>620</v>
      </c>
      <c r="K58" s="33">
        <f t="shared" si="1"/>
        <v>223200</v>
      </c>
      <c r="L58" s="33">
        <f t="shared" si="4"/>
        <v>0</v>
      </c>
      <c r="M58" s="33">
        <v>0</v>
      </c>
      <c r="N58" s="33">
        <f t="shared" si="2"/>
        <v>0</v>
      </c>
      <c r="O58" s="33">
        <f t="shared" si="3"/>
        <v>360</v>
      </c>
      <c r="P58" s="33">
        <f t="shared" si="5"/>
        <v>223200</v>
      </c>
      <c r="Q58" s="44"/>
      <c r="R58" s="44"/>
    </row>
    <row r="59" spans="1:18" s="22" customFormat="1" ht="15" customHeight="1">
      <c r="A59" s="31">
        <v>50</v>
      </c>
      <c r="B59" s="32" t="s">
        <v>20</v>
      </c>
      <c r="C59" s="36">
        <v>5</v>
      </c>
      <c r="D59" s="36">
        <v>3</v>
      </c>
      <c r="E59" s="31">
        <v>198</v>
      </c>
      <c r="F59" s="31" t="s">
        <v>2</v>
      </c>
      <c r="G59" s="33">
        <v>24</v>
      </c>
      <c r="H59" s="33">
        <v>72</v>
      </c>
      <c r="I59" s="33">
        <v>288</v>
      </c>
      <c r="J59" s="33">
        <v>650</v>
      </c>
      <c r="K59" s="33">
        <f t="shared" si="1"/>
        <v>187200</v>
      </c>
      <c r="L59" s="33">
        <v>34</v>
      </c>
      <c r="M59" s="33">
        <v>2.83</v>
      </c>
      <c r="N59" s="33">
        <f t="shared" si="2"/>
        <v>22100</v>
      </c>
      <c r="O59" s="33">
        <f t="shared" si="3"/>
        <v>322</v>
      </c>
      <c r="P59" s="33">
        <f t="shared" si="5"/>
        <v>209300</v>
      </c>
      <c r="Q59" s="30"/>
      <c r="R59" s="30"/>
    </row>
    <row r="60" spans="1:18" s="22" customFormat="1" ht="16.5" customHeight="1">
      <c r="A60" s="31">
        <v>51</v>
      </c>
      <c r="B60" s="32" t="s">
        <v>22</v>
      </c>
      <c r="C60" s="36">
        <v>0.5</v>
      </c>
      <c r="D60" s="36"/>
      <c r="E60" s="31">
        <v>198</v>
      </c>
      <c r="F60" s="31" t="s">
        <v>2</v>
      </c>
      <c r="G60" s="33">
        <v>2.5</v>
      </c>
      <c r="H60" s="33">
        <f>G60*3</f>
        <v>7.5</v>
      </c>
      <c r="I60" s="33">
        <f>H60*4</f>
        <v>30</v>
      </c>
      <c r="J60" s="33">
        <v>2650</v>
      </c>
      <c r="K60" s="33">
        <f t="shared" si="1"/>
        <v>79500</v>
      </c>
      <c r="L60" s="33">
        <v>0</v>
      </c>
      <c r="M60" s="33">
        <v>0</v>
      </c>
      <c r="N60" s="33">
        <f>J60*L60</f>
        <v>0</v>
      </c>
      <c r="O60" s="33">
        <f t="shared" si="3"/>
        <v>30</v>
      </c>
      <c r="P60" s="33">
        <f t="shared" si="5"/>
        <v>79500</v>
      </c>
      <c r="Q60" s="30"/>
      <c r="R60" s="30"/>
    </row>
    <row r="61" spans="1:18" s="23" customFormat="1" ht="16.5" customHeight="1">
      <c r="A61" s="31">
        <v>52</v>
      </c>
      <c r="B61" s="32" t="s">
        <v>23</v>
      </c>
      <c r="C61" s="36">
        <v>5</v>
      </c>
      <c r="D61" s="36">
        <v>2</v>
      </c>
      <c r="E61" s="31">
        <v>198</v>
      </c>
      <c r="F61" s="31" t="s">
        <v>2</v>
      </c>
      <c r="G61" s="33">
        <v>24</v>
      </c>
      <c r="H61" s="33">
        <v>72</v>
      </c>
      <c r="I61" s="33">
        <v>288</v>
      </c>
      <c r="J61" s="33">
        <v>45</v>
      </c>
      <c r="K61" s="33">
        <f t="shared" si="1"/>
        <v>12960</v>
      </c>
      <c r="L61" s="33">
        <v>23</v>
      </c>
      <c r="M61" s="33">
        <v>1.92</v>
      </c>
      <c r="N61" s="33">
        <f t="shared" si="2"/>
        <v>1035</v>
      </c>
      <c r="O61" s="33">
        <f t="shared" si="3"/>
        <v>311</v>
      </c>
      <c r="P61" s="33">
        <f t="shared" si="5"/>
        <v>13995</v>
      </c>
      <c r="Q61" s="44"/>
      <c r="R61" s="44"/>
    </row>
    <row r="62" spans="1:18" s="22" customFormat="1" ht="38.25">
      <c r="A62" s="31">
        <v>53</v>
      </c>
      <c r="B62" s="32" t="s">
        <v>24</v>
      </c>
      <c r="C62" s="36" t="s">
        <v>84</v>
      </c>
      <c r="D62" s="36"/>
      <c r="E62" s="31">
        <v>198</v>
      </c>
      <c r="F62" s="31" t="s">
        <v>2</v>
      </c>
      <c r="G62" s="33">
        <v>1.58</v>
      </c>
      <c r="H62" s="33">
        <v>4.75</v>
      </c>
      <c r="I62" s="33">
        <v>19</v>
      </c>
      <c r="J62" s="33">
        <v>330</v>
      </c>
      <c r="K62" s="33">
        <f t="shared" si="1"/>
        <v>6270</v>
      </c>
      <c r="L62" s="33">
        <f t="shared" si="4"/>
        <v>0</v>
      </c>
      <c r="M62" s="33">
        <v>0</v>
      </c>
      <c r="N62" s="33">
        <f t="shared" si="2"/>
        <v>0</v>
      </c>
      <c r="O62" s="33">
        <f t="shared" si="3"/>
        <v>19</v>
      </c>
      <c r="P62" s="33">
        <f t="shared" si="5"/>
        <v>6270</v>
      </c>
      <c r="Q62" s="30"/>
      <c r="R62" s="30"/>
    </row>
    <row r="63" spans="1:18" s="23" customFormat="1" ht="38.25">
      <c r="A63" s="31">
        <v>54</v>
      </c>
      <c r="B63" s="32" t="s">
        <v>25</v>
      </c>
      <c r="C63" s="36" t="s">
        <v>117</v>
      </c>
      <c r="D63" s="36"/>
      <c r="E63" s="31">
        <v>198</v>
      </c>
      <c r="F63" s="31" t="s">
        <v>2</v>
      </c>
      <c r="G63" s="33">
        <v>18</v>
      </c>
      <c r="H63" s="33">
        <v>54</v>
      </c>
      <c r="I63" s="33">
        <v>216</v>
      </c>
      <c r="J63" s="33">
        <v>340</v>
      </c>
      <c r="K63" s="33">
        <f t="shared" si="1"/>
        <v>73440</v>
      </c>
      <c r="L63" s="33">
        <f t="shared" si="4"/>
        <v>0</v>
      </c>
      <c r="M63" s="33">
        <v>0</v>
      </c>
      <c r="N63" s="33">
        <f t="shared" si="2"/>
        <v>0</v>
      </c>
      <c r="O63" s="33">
        <f t="shared" si="3"/>
        <v>216</v>
      </c>
      <c r="P63" s="33">
        <f t="shared" si="5"/>
        <v>73440</v>
      </c>
      <c r="Q63" s="44"/>
      <c r="R63" s="44"/>
    </row>
    <row r="64" spans="1:18" s="23" customFormat="1" ht="25.5">
      <c r="A64" s="31">
        <v>55</v>
      </c>
      <c r="B64" s="32" t="s">
        <v>26</v>
      </c>
      <c r="C64" s="36" t="s">
        <v>54</v>
      </c>
      <c r="D64" s="36"/>
      <c r="E64" s="31">
        <v>198</v>
      </c>
      <c r="F64" s="31" t="s">
        <v>143</v>
      </c>
      <c r="G64" s="33">
        <v>32</v>
      </c>
      <c r="H64" s="33">
        <f>G64*3</f>
        <v>96</v>
      </c>
      <c r="I64" s="33">
        <f>H64*4</f>
        <v>384</v>
      </c>
      <c r="J64" s="33">
        <v>580</v>
      </c>
      <c r="K64" s="33">
        <f t="shared" si="1"/>
        <v>222720</v>
      </c>
      <c r="L64" s="33">
        <f t="shared" si="4"/>
        <v>0</v>
      </c>
      <c r="M64" s="33">
        <v>0</v>
      </c>
      <c r="N64" s="33">
        <f t="shared" si="2"/>
        <v>0</v>
      </c>
      <c r="O64" s="33">
        <f t="shared" si="3"/>
        <v>384</v>
      </c>
      <c r="P64" s="33">
        <f t="shared" si="5"/>
        <v>222720</v>
      </c>
      <c r="Q64" s="44"/>
      <c r="R64" s="44"/>
    </row>
    <row r="65" spans="1:18" s="23" customFormat="1" ht="18" customHeight="1">
      <c r="A65" s="31">
        <v>56</v>
      </c>
      <c r="B65" s="32" t="s">
        <v>95</v>
      </c>
      <c r="C65" s="36">
        <v>1</v>
      </c>
      <c r="D65" s="36">
        <v>1</v>
      </c>
      <c r="E65" s="31">
        <v>198</v>
      </c>
      <c r="F65" s="31" t="s">
        <v>143</v>
      </c>
      <c r="G65" s="33">
        <v>4.92</v>
      </c>
      <c r="H65" s="33">
        <v>14.75</v>
      </c>
      <c r="I65" s="33">
        <v>59</v>
      </c>
      <c r="J65" s="33">
        <v>495</v>
      </c>
      <c r="K65" s="33">
        <f t="shared" si="1"/>
        <v>29205</v>
      </c>
      <c r="L65" s="33">
        <v>11</v>
      </c>
      <c r="M65" s="33">
        <v>0.92</v>
      </c>
      <c r="N65" s="33">
        <f t="shared" si="2"/>
        <v>5445</v>
      </c>
      <c r="O65" s="33">
        <f t="shared" si="3"/>
        <v>70</v>
      </c>
      <c r="P65" s="33">
        <f t="shared" si="5"/>
        <v>34650</v>
      </c>
      <c r="Q65" s="44"/>
      <c r="R65" s="44"/>
    </row>
    <row r="66" spans="1:18" s="22" customFormat="1" ht="16.5" customHeight="1">
      <c r="A66" s="31">
        <v>57</v>
      </c>
      <c r="B66" s="32" t="s">
        <v>27</v>
      </c>
      <c r="C66" s="36">
        <v>0.0002</v>
      </c>
      <c r="D66" s="36"/>
      <c r="E66" s="31">
        <v>198</v>
      </c>
      <c r="F66" s="31" t="s">
        <v>2</v>
      </c>
      <c r="G66" s="33">
        <v>0.92</v>
      </c>
      <c r="H66" s="33">
        <v>2.75</v>
      </c>
      <c r="I66" s="33">
        <v>11</v>
      </c>
      <c r="J66" s="33">
        <v>7000</v>
      </c>
      <c r="K66" s="33">
        <f t="shared" si="1"/>
        <v>77000</v>
      </c>
      <c r="L66" s="33">
        <f t="shared" si="4"/>
        <v>0</v>
      </c>
      <c r="M66" s="33">
        <v>0</v>
      </c>
      <c r="N66" s="33">
        <f t="shared" si="2"/>
        <v>0</v>
      </c>
      <c r="O66" s="33">
        <f t="shared" si="3"/>
        <v>11</v>
      </c>
      <c r="P66" s="33">
        <f t="shared" si="5"/>
        <v>77000</v>
      </c>
      <c r="Q66" s="30"/>
      <c r="R66" s="30"/>
    </row>
    <row r="67" spans="1:18" s="23" customFormat="1" ht="38.25">
      <c r="A67" s="31">
        <v>58</v>
      </c>
      <c r="B67" s="32" t="s">
        <v>61</v>
      </c>
      <c r="C67" s="36" t="s">
        <v>110</v>
      </c>
      <c r="D67" s="36"/>
      <c r="E67" s="31">
        <v>198</v>
      </c>
      <c r="F67" s="31" t="s">
        <v>143</v>
      </c>
      <c r="G67" s="33">
        <v>52</v>
      </c>
      <c r="H67" s="33">
        <v>156</v>
      </c>
      <c r="I67" s="33">
        <v>624</v>
      </c>
      <c r="J67" s="33">
        <v>180</v>
      </c>
      <c r="K67" s="33">
        <f t="shared" si="1"/>
        <v>112320</v>
      </c>
      <c r="L67" s="33">
        <f t="shared" si="4"/>
        <v>0</v>
      </c>
      <c r="M67" s="33">
        <v>0</v>
      </c>
      <c r="N67" s="33">
        <f t="shared" si="2"/>
        <v>0</v>
      </c>
      <c r="O67" s="33">
        <f t="shared" si="3"/>
        <v>624</v>
      </c>
      <c r="P67" s="33">
        <f t="shared" si="5"/>
        <v>112320</v>
      </c>
      <c r="Q67" s="30"/>
      <c r="R67" s="44"/>
    </row>
    <row r="68" spans="1:18" s="23" customFormat="1" ht="38.25">
      <c r="A68" s="31">
        <v>59</v>
      </c>
      <c r="B68" s="32" t="s">
        <v>99</v>
      </c>
      <c r="C68" s="36" t="s">
        <v>100</v>
      </c>
      <c r="D68" s="36"/>
      <c r="E68" s="31">
        <v>198</v>
      </c>
      <c r="F68" s="31" t="s">
        <v>143</v>
      </c>
      <c r="G68" s="33">
        <v>45</v>
      </c>
      <c r="H68" s="33">
        <v>135</v>
      </c>
      <c r="I68" s="33">
        <v>540</v>
      </c>
      <c r="J68" s="33">
        <v>195</v>
      </c>
      <c r="K68" s="33">
        <f t="shared" si="1"/>
        <v>105300</v>
      </c>
      <c r="L68" s="33">
        <v>0</v>
      </c>
      <c r="M68" s="33">
        <v>0</v>
      </c>
      <c r="N68" s="33">
        <v>0</v>
      </c>
      <c r="O68" s="33">
        <f t="shared" si="3"/>
        <v>540</v>
      </c>
      <c r="P68" s="33">
        <f t="shared" si="5"/>
        <v>105300</v>
      </c>
      <c r="Q68" s="30"/>
      <c r="R68" s="44"/>
    </row>
    <row r="69" spans="1:18" s="23" customFormat="1" ht="38.25">
      <c r="A69" s="31">
        <v>60</v>
      </c>
      <c r="B69" s="32" t="s">
        <v>154</v>
      </c>
      <c r="C69" s="36" t="s">
        <v>100</v>
      </c>
      <c r="D69" s="36"/>
      <c r="E69" s="31">
        <v>198</v>
      </c>
      <c r="F69" s="31" t="s">
        <v>143</v>
      </c>
      <c r="G69" s="33">
        <v>45</v>
      </c>
      <c r="H69" s="33">
        <v>135</v>
      </c>
      <c r="I69" s="33">
        <v>540</v>
      </c>
      <c r="J69" s="33">
        <v>165</v>
      </c>
      <c r="K69" s="33">
        <f t="shared" si="1"/>
        <v>89100</v>
      </c>
      <c r="L69" s="33">
        <v>0</v>
      </c>
      <c r="M69" s="33">
        <v>0</v>
      </c>
      <c r="N69" s="33">
        <v>0</v>
      </c>
      <c r="O69" s="33">
        <f t="shared" si="3"/>
        <v>540</v>
      </c>
      <c r="P69" s="33">
        <f t="shared" si="5"/>
        <v>89100</v>
      </c>
      <c r="Q69" s="30"/>
      <c r="R69" s="44"/>
    </row>
    <row r="70" spans="1:18" s="22" customFormat="1" ht="44.25" customHeight="1">
      <c r="A70" s="31">
        <v>61</v>
      </c>
      <c r="B70" s="32" t="s">
        <v>151</v>
      </c>
      <c r="C70" s="36" t="s">
        <v>59</v>
      </c>
      <c r="D70" s="36"/>
      <c r="E70" s="31">
        <v>198</v>
      </c>
      <c r="F70" s="31" t="s">
        <v>2</v>
      </c>
      <c r="G70" s="33">
        <v>30</v>
      </c>
      <c r="H70" s="33">
        <v>90</v>
      </c>
      <c r="I70" s="33">
        <v>360</v>
      </c>
      <c r="J70" s="33">
        <v>500</v>
      </c>
      <c r="K70" s="33">
        <f t="shared" si="1"/>
        <v>180000</v>
      </c>
      <c r="L70" s="33">
        <f t="shared" si="4"/>
        <v>0</v>
      </c>
      <c r="M70" s="33">
        <v>0</v>
      </c>
      <c r="N70" s="33">
        <f t="shared" si="2"/>
        <v>0</v>
      </c>
      <c r="O70" s="33">
        <f t="shared" si="3"/>
        <v>360</v>
      </c>
      <c r="P70" s="33">
        <f t="shared" si="5"/>
        <v>180000</v>
      </c>
      <c r="Q70" s="30"/>
      <c r="R70" s="30"/>
    </row>
    <row r="71" spans="1:18" s="22" customFormat="1" ht="44.25" customHeight="1">
      <c r="A71" s="31">
        <v>62</v>
      </c>
      <c r="B71" s="32" t="s">
        <v>21</v>
      </c>
      <c r="C71" s="36" t="s">
        <v>85</v>
      </c>
      <c r="D71" s="36"/>
      <c r="E71" s="31">
        <v>198</v>
      </c>
      <c r="F71" s="31" t="s">
        <v>2</v>
      </c>
      <c r="G71" s="33">
        <v>18</v>
      </c>
      <c r="H71" s="33">
        <f>G71*3</f>
        <v>54</v>
      </c>
      <c r="I71" s="33">
        <f>H71*4</f>
        <v>216</v>
      </c>
      <c r="J71" s="33">
        <v>1600</v>
      </c>
      <c r="K71" s="33">
        <f t="shared" si="1"/>
        <v>345600</v>
      </c>
      <c r="L71" s="33">
        <f t="shared" si="4"/>
        <v>0</v>
      </c>
      <c r="M71" s="33">
        <v>0</v>
      </c>
      <c r="N71" s="33">
        <f t="shared" si="2"/>
        <v>0</v>
      </c>
      <c r="O71" s="33">
        <f t="shared" si="3"/>
        <v>216</v>
      </c>
      <c r="P71" s="33">
        <f t="shared" si="5"/>
        <v>345600</v>
      </c>
      <c r="Q71" s="30"/>
      <c r="R71" s="30"/>
    </row>
    <row r="72" spans="1:18" s="22" customFormat="1" ht="44.25" customHeight="1">
      <c r="A72" s="31">
        <v>63</v>
      </c>
      <c r="B72" s="32" t="s">
        <v>87</v>
      </c>
      <c r="C72" s="36" t="s">
        <v>112</v>
      </c>
      <c r="D72" s="36"/>
      <c r="E72" s="31">
        <v>198</v>
      </c>
      <c r="F72" s="31" t="s">
        <v>2</v>
      </c>
      <c r="G72" s="33">
        <v>1.17</v>
      </c>
      <c r="H72" s="33">
        <v>3.5</v>
      </c>
      <c r="I72" s="33">
        <v>14</v>
      </c>
      <c r="J72" s="33">
        <v>900</v>
      </c>
      <c r="K72" s="33">
        <f t="shared" si="1"/>
        <v>12600</v>
      </c>
      <c r="L72" s="33">
        <f t="shared" si="4"/>
        <v>0</v>
      </c>
      <c r="M72" s="33">
        <v>0</v>
      </c>
      <c r="N72" s="33">
        <f t="shared" si="2"/>
        <v>0</v>
      </c>
      <c r="O72" s="33">
        <f t="shared" si="3"/>
        <v>14</v>
      </c>
      <c r="P72" s="33">
        <f t="shared" si="5"/>
        <v>12600</v>
      </c>
      <c r="Q72" s="30"/>
      <c r="R72" s="30"/>
    </row>
    <row r="73" spans="1:18" s="22" customFormat="1" ht="44.25" customHeight="1">
      <c r="A73" s="31">
        <v>64</v>
      </c>
      <c r="B73" s="32" t="s">
        <v>121</v>
      </c>
      <c r="C73" s="36" t="s">
        <v>118</v>
      </c>
      <c r="D73" s="36"/>
      <c r="E73" s="31">
        <v>198</v>
      </c>
      <c r="F73" s="31" t="s">
        <v>2</v>
      </c>
      <c r="G73" s="33">
        <v>7</v>
      </c>
      <c r="H73" s="33">
        <v>21</v>
      </c>
      <c r="I73" s="33">
        <v>84</v>
      </c>
      <c r="J73" s="33">
        <v>430</v>
      </c>
      <c r="K73" s="33">
        <f t="shared" si="1"/>
        <v>36120</v>
      </c>
      <c r="L73" s="33">
        <f t="shared" si="4"/>
        <v>0</v>
      </c>
      <c r="M73" s="33">
        <v>0</v>
      </c>
      <c r="N73" s="33">
        <f t="shared" si="2"/>
        <v>0</v>
      </c>
      <c r="O73" s="33">
        <f t="shared" si="3"/>
        <v>84</v>
      </c>
      <c r="P73" s="33">
        <f t="shared" si="5"/>
        <v>36120</v>
      </c>
      <c r="Q73" s="30"/>
      <c r="R73" s="30"/>
    </row>
    <row r="74" spans="1:18" s="22" customFormat="1" ht="57" customHeight="1">
      <c r="A74" s="31">
        <v>65</v>
      </c>
      <c r="B74" s="32" t="s">
        <v>88</v>
      </c>
      <c r="C74" s="36" t="s">
        <v>89</v>
      </c>
      <c r="D74" s="36"/>
      <c r="E74" s="31">
        <v>198</v>
      </c>
      <c r="F74" s="31" t="s">
        <v>90</v>
      </c>
      <c r="G74" s="33">
        <v>4</v>
      </c>
      <c r="H74" s="33">
        <v>12</v>
      </c>
      <c r="I74" s="33">
        <v>48</v>
      </c>
      <c r="J74" s="33">
        <v>40</v>
      </c>
      <c r="K74" s="33">
        <f t="shared" si="1"/>
        <v>1920</v>
      </c>
      <c r="L74" s="33">
        <f t="shared" si="4"/>
        <v>0</v>
      </c>
      <c r="M74" s="33">
        <v>0</v>
      </c>
      <c r="N74" s="33">
        <f t="shared" si="2"/>
        <v>0</v>
      </c>
      <c r="O74" s="33">
        <f t="shared" si="3"/>
        <v>48</v>
      </c>
      <c r="P74" s="33">
        <f t="shared" si="5"/>
        <v>1920</v>
      </c>
      <c r="Q74" s="30"/>
      <c r="R74" s="30"/>
    </row>
    <row r="75" spans="1:18" s="22" customFormat="1" ht="31.5" customHeight="1">
      <c r="A75" s="31">
        <v>66</v>
      </c>
      <c r="B75" s="32" t="s">
        <v>93</v>
      </c>
      <c r="C75" s="36" t="s">
        <v>119</v>
      </c>
      <c r="D75" s="36"/>
      <c r="E75" s="31">
        <v>198</v>
      </c>
      <c r="F75" s="31" t="s">
        <v>90</v>
      </c>
      <c r="G75" s="33">
        <v>24</v>
      </c>
      <c r="H75" s="33">
        <v>72</v>
      </c>
      <c r="I75" s="33">
        <v>288</v>
      </c>
      <c r="J75" s="33">
        <v>30</v>
      </c>
      <c r="K75" s="33">
        <f>J75*I75</f>
        <v>8640</v>
      </c>
      <c r="L75" s="33">
        <f>M75*4</f>
        <v>0</v>
      </c>
      <c r="M75" s="33">
        <v>0</v>
      </c>
      <c r="N75" s="33">
        <f>J75*L75</f>
        <v>0</v>
      </c>
      <c r="O75" s="33">
        <f t="shared" si="3"/>
        <v>288</v>
      </c>
      <c r="P75" s="33">
        <f t="shared" si="5"/>
        <v>8640</v>
      </c>
      <c r="Q75" s="30"/>
      <c r="R75" s="30"/>
    </row>
    <row r="76" spans="1:18" ht="12.75">
      <c r="A76" s="28"/>
      <c r="B76" s="49" t="s">
        <v>30</v>
      </c>
      <c r="C76" s="28"/>
      <c r="D76" s="28"/>
      <c r="E76" s="28"/>
      <c r="F76" s="28"/>
      <c r="G76" s="28"/>
      <c r="H76" s="28"/>
      <c r="I76" s="28"/>
      <c r="J76" s="28"/>
      <c r="K76" s="50">
        <f>SUM(K9:K75)</f>
        <v>27641010</v>
      </c>
      <c r="L76" s="28"/>
      <c r="M76" s="28"/>
      <c r="N76" s="50">
        <f>SUM(N9:N75)</f>
        <v>667850</v>
      </c>
      <c r="O76" s="28">
        <f>I76+L76</f>
        <v>0</v>
      </c>
      <c r="P76" s="29">
        <f>SUM(P9:P75)</f>
        <v>28308860</v>
      </c>
      <c r="Q76" s="30"/>
      <c r="R76" s="30"/>
    </row>
    <row r="77" spans="1:18" ht="12.75">
      <c r="A77" s="2"/>
      <c r="B77" s="2"/>
      <c r="C77" s="10"/>
      <c r="D77" s="10"/>
      <c r="E77" s="10"/>
      <c r="F77" s="10"/>
      <c r="G77" s="10"/>
      <c r="H77" s="10"/>
      <c r="I77" s="10"/>
      <c r="J77" s="10"/>
      <c r="K77" s="17">
        <f>R81-K76</f>
        <v>395790</v>
      </c>
      <c r="L77" s="10"/>
      <c r="M77" s="10"/>
      <c r="N77" s="14">
        <f>684000-N76</f>
        <v>16150</v>
      </c>
      <c r="P77" s="11"/>
      <c r="R77" s="16"/>
    </row>
    <row r="78" spans="1:16" ht="66.75" customHeight="1">
      <c r="A78" s="2"/>
      <c r="B78" s="86" t="s">
        <v>62</v>
      </c>
      <c r="C78" s="86"/>
      <c r="D78" s="12"/>
      <c r="E78" s="12"/>
      <c r="F78" s="13" t="s">
        <v>103</v>
      </c>
      <c r="G78" s="2"/>
      <c r="H78" s="2"/>
      <c r="I78" s="18"/>
      <c r="J78" s="18"/>
      <c r="K78" s="19"/>
      <c r="L78" s="2"/>
      <c r="M78" s="2"/>
      <c r="N78" s="14"/>
      <c r="P78" s="14"/>
    </row>
    <row r="79" spans="2:16" ht="12.75">
      <c r="B79" s="15"/>
      <c r="C79" s="2"/>
      <c r="D79" s="2"/>
      <c r="E79" s="2"/>
      <c r="I79" s="2"/>
      <c r="J79" s="2"/>
      <c r="K79" s="2"/>
      <c r="P79" s="16"/>
    </row>
    <row r="80" spans="2:11" ht="18.75" customHeight="1">
      <c r="B80" s="86" t="s">
        <v>91</v>
      </c>
      <c r="C80" s="86"/>
      <c r="D80" s="86"/>
      <c r="E80" s="86"/>
      <c r="F80" s="86"/>
      <c r="G80" s="86"/>
      <c r="I80" s="2"/>
      <c r="J80" s="2"/>
      <c r="K80" s="2"/>
    </row>
    <row r="81" spans="2:18" ht="26.25" customHeight="1">
      <c r="B81" s="86" t="s">
        <v>137</v>
      </c>
      <c r="C81" s="86"/>
      <c r="D81" s="86"/>
      <c r="E81" s="2"/>
      <c r="H81" s="3"/>
      <c r="I81" s="2"/>
      <c r="J81" s="2"/>
      <c r="K81" s="2"/>
      <c r="R81" s="1">
        <v>28036800</v>
      </c>
    </row>
    <row r="82" spans="4:15" ht="12.75">
      <c r="D82" s="2"/>
      <c r="E82" s="3" t="s">
        <v>128</v>
      </c>
      <c r="I82" s="3"/>
      <c r="J82" s="3"/>
      <c r="K82" s="3"/>
      <c r="L82" s="3"/>
      <c r="M82" s="3"/>
      <c r="N82" s="3"/>
      <c r="O82" s="3"/>
    </row>
    <row r="83" spans="4:15" ht="12.75">
      <c r="D83" s="2"/>
      <c r="E83" s="3"/>
      <c r="I83" s="3"/>
      <c r="J83" s="3"/>
      <c r="K83" s="3"/>
      <c r="L83" s="3"/>
      <c r="M83" s="3"/>
      <c r="N83" s="3"/>
      <c r="O83" s="3"/>
    </row>
    <row r="84" spans="4:15" ht="12.75">
      <c r="D84" s="2"/>
      <c r="E84" s="3" t="s">
        <v>94</v>
      </c>
      <c r="I84" s="3"/>
      <c r="J84" s="3"/>
      <c r="K84" s="3"/>
      <c r="L84" s="3"/>
      <c r="M84" s="3"/>
      <c r="N84" s="3"/>
      <c r="O84" s="3"/>
    </row>
    <row r="85" spans="5:15" ht="12.75">
      <c r="E85" s="3"/>
      <c r="I85" s="3"/>
      <c r="J85" s="3"/>
      <c r="K85" s="3"/>
      <c r="L85" s="3"/>
      <c r="M85" s="3"/>
      <c r="N85" s="3"/>
      <c r="O85" s="3"/>
    </row>
    <row r="86" spans="8:15" ht="12.75">
      <c r="H86" s="3"/>
      <c r="I86" s="3"/>
      <c r="J86" s="3"/>
      <c r="K86" s="3"/>
      <c r="L86" s="3"/>
      <c r="M86" s="3"/>
      <c r="N86" s="3"/>
      <c r="O86" s="3"/>
    </row>
  </sheetData>
  <sheetProtection/>
  <mergeCells count="19">
    <mergeCell ref="M6:M7"/>
    <mergeCell ref="N6:N7"/>
    <mergeCell ref="O6:P6"/>
    <mergeCell ref="A2:N2"/>
    <mergeCell ref="A3:N3"/>
    <mergeCell ref="A4:N4"/>
    <mergeCell ref="A6:A7"/>
    <mergeCell ref="B6:B7"/>
    <mergeCell ref="C6:C7"/>
    <mergeCell ref="D6:D7"/>
    <mergeCell ref="B78:C78"/>
    <mergeCell ref="B80:G80"/>
    <mergeCell ref="B81:D81"/>
    <mergeCell ref="J6:J7"/>
    <mergeCell ref="K6:K7"/>
    <mergeCell ref="L6:L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40" max="255" man="1"/>
    <brk id="62" min="2" max="17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2019-12-03T04:51:28Z</cp:lastPrinted>
  <dcterms:created xsi:type="dcterms:W3CDTF">2009-04-01T09:34:11Z</dcterms:created>
  <dcterms:modified xsi:type="dcterms:W3CDTF">2019-12-10T04:59:05Z</dcterms:modified>
  <cp:category/>
  <cp:version/>
  <cp:contentType/>
  <cp:contentStatus/>
</cp:coreProperties>
</file>